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P24" i="1" l="1"/>
  <c r="O24" i="1"/>
  <c r="P22" i="1"/>
  <c r="O22" i="1"/>
  <c r="K22" i="1"/>
  <c r="R21" i="1"/>
  <c r="Q21" i="1"/>
  <c r="P21" i="1"/>
  <c r="O21" i="1"/>
  <c r="N21" i="1"/>
  <c r="M21" i="1"/>
  <c r="L21" i="1"/>
  <c r="K21" i="1"/>
  <c r="B21" i="1"/>
  <c r="B23" i="1" s="1"/>
  <c r="B8" i="1" s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M13" i="1"/>
  <c r="K13" i="1"/>
  <c r="I13" i="1"/>
  <c r="G13" i="1"/>
  <c r="E13" i="1"/>
  <c r="C13" i="1"/>
  <c r="P11" i="1"/>
  <c r="N11" i="1"/>
  <c r="L11" i="1"/>
  <c r="J11" i="1"/>
  <c r="H11" i="1"/>
  <c r="F11" i="1"/>
  <c r="D11" i="1"/>
  <c r="O10" i="1"/>
  <c r="M10" i="1"/>
  <c r="K10" i="1"/>
  <c r="I10" i="1"/>
  <c r="G10" i="1"/>
  <c r="E10" i="1"/>
  <c r="C10" i="1"/>
  <c r="R9" i="1"/>
  <c r="Q9" i="1"/>
  <c r="P9" i="1"/>
  <c r="P13" i="1" s="1"/>
  <c r="O9" i="1"/>
  <c r="N9" i="1"/>
  <c r="N13" i="1" s="1"/>
  <c r="M9" i="1"/>
  <c r="L9" i="1"/>
  <c r="L13" i="1" s="1"/>
  <c r="K9" i="1"/>
  <c r="J9" i="1"/>
  <c r="J13" i="1" s="1"/>
  <c r="I9" i="1"/>
  <c r="H9" i="1"/>
  <c r="H13" i="1" s="1"/>
  <c r="G9" i="1"/>
  <c r="F9" i="1"/>
  <c r="F13" i="1" s="1"/>
  <c r="E9" i="1"/>
  <c r="D9" i="1"/>
  <c r="D13" i="1" s="1"/>
  <c r="C9" i="1"/>
  <c r="B9" i="1"/>
  <c r="B13" i="1" s="1"/>
  <c r="S8" i="1"/>
  <c r="Q8" i="1"/>
  <c r="Q12" i="1" s="1"/>
  <c r="P8" i="1"/>
  <c r="P12" i="1" s="1"/>
  <c r="O8" i="1"/>
  <c r="O11" i="1" s="1"/>
  <c r="N8" i="1"/>
  <c r="N12" i="1" s="1"/>
  <c r="M8" i="1"/>
  <c r="M11" i="1" s="1"/>
  <c r="L8" i="1"/>
  <c r="L12" i="1" s="1"/>
  <c r="K8" i="1"/>
  <c r="K11" i="1" s="1"/>
  <c r="J8" i="1"/>
  <c r="J12" i="1" s="1"/>
  <c r="I8" i="1"/>
  <c r="I11" i="1" s="1"/>
  <c r="H8" i="1"/>
  <c r="H12" i="1" s="1"/>
  <c r="G8" i="1"/>
  <c r="G11" i="1" s="1"/>
  <c r="F8" i="1"/>
  <c r="F12" i="1" s="1"/>
  <c r="E8" i="1"/>
  <c r="E11" i="1" s="1"/>
  <c r="D8" i="1"/>
  <c r="D12" i="1" s="1"/>
  <c r="C8" i="1"/>
  <c r="C11" i="1" s="1"/>
  <c r="R7" i="1"/>
  <c r="Q7" i="1"/>
  <c r="P7" i="1"/>
  <c r="P10" i="1" s="1"/>
  <c r="O7" i="1"/>
  <c r="N7" i="1"/>
  <c r="N10" i="1" s="1"/>
  <c r="M7" i="1"/>
  <c r="L7" i="1"/>
  <c r="L10" i="1" s="1"/>
  <c r="K7" i="1"/>
  <c r="J7" i="1"/>
  <c r="J10" i="1" s="1"/>
  <c r="I7" i="1"/>
  <c r="H7" i="1"/>
  <c r="H10" i="1" s="1"/>
  <c r="G7" i="1"/>
  <c r="F7" i="1"/>
  <c r="F10" i="1" s="1"/>
  <c r="E7" i="1"/>
  <c r="D7" i="1"/>
  <c r="D10" i="1" s="1"/>
  <c r="C7" i="1"/>
  <c r="B7" i="1"/>
  <c r="B10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12" i="1" l="1"/>
  <c r="B11" i="1"/>
  <c r="E12" i="1"/>
  <c r="K12" i="1"/>
  <c r="C12" i="1"/>
  <c r="G12" i="1"/>
  <c r="I12" i="1"/>
  <c r="M12" i="1"/>
  <c r="O12" i="1"/>
</calcChain>
</file>

<file path=xl/sharedStrings.xml><?xml version="1.0" encoding="utf-8"?>
<sst xmlns="http://schemas.openxmlformats.org/spreadsheetml/2006/main" count="59" uniqueCount="50">
  <si>
    <t>النسب المالية</t>
  </si>
  <si>
    <t>Financial Ratios</t>
  </si>
  <si>
    <t>النسب</t>
  </si>
  <si>
    <t>شرح النسبة</t>
  </si>
  <si>
    <t>% معدل دوران السهم</t>
  </si>
  <si>
    <t>-</t>
  </si>
  <si>
    <t>عدد الأسهم المتداولة / عدد الأسهم</t>
  </si>
  <si>
    <t>Turnover Ratio %</t>
  </si>
  <si>
    <t>عائد السهم الواحد (ليرة سورية)</t>
  </si>
  <si>
    <t>صافي الأرباح / عدد الأسهم</t>
  </si>
  <si>
    <t>Earnings per share (S.P)</t>
  </si>
  <si>
    <t>الأرباح الموزعة للسهم الواحد (ليرة سورية)</t>
  </si>
  <si>
    <t>Cash Dividendens per share (S.P)</t>
  </si>
  <si>
    <t>القيمة الدفترية للسهم الواحد (ليرة سورية)</t>
  </si>
  <si>
    <t>صافي حقوق المساهمين / عدد الأسهم</t>
  </si>
  <si>
    <t>Book Value per share (S.P)</t>
  </si>
  <si>
    <t>القيمة السوقية الى العائد (مره)</t>
  </si>
  <si>
    <t>القيمة السوقية / العائد</t>
  </si>
  <si>
    <t>Price Earnings ratio (Times)</t>
  </si>
  <si>
    <t>% الأرباح الموزعة الى القيمة السوقية</t>
  </si>
  <si>
    <t>الربح الموزع للسهم / القيمة السوقية للسهم</t>
  </si>
  <si>
    <t>Dividend Yield %</t>
  </si>
  <si>
    <t>% الأرباح الموزعة للسهم الى عائد السهم</t>
  </si>
  <si>
    <t>الربح الموزع للسهم / عائد السهم</t>
  </si>
  <si>
    <t>Cash Dividends to Earnings %</t>
  </si>
  <si>
    <t>القيمة السوقية الى القيمة الدفترية (مره)</t>
  </si>
  <si>
    <t>القيمة السوقية / القيمة الدفترية</t>
  </si>
  <si>
    <t>Price Book Value Ratio (times)</t>
  </si>
  <si>
    <t>العائد على مجموع الموجودات %</t>
  </si>
  <si>
    <t>صافي الربح / مجموع الموجودات</t>
  </si>
  <si>
    <t>Returns on Assets %</t>
  </si>
  <si>
    <t>العائد على حقوق المساهمين %</t>
  </si>
  <si>
    <t>صافي الربح / صافي حقوق المساهمين</t>
  </si>
  <si>
    <t>Return on Equity %</t>
  </si>
  <si>
    <t>% صافي الأقساط المتحققة الى حقوق المساهمين</t>
  </si>
  <si>
    <t>صافي الاقساط / صافي حقوق المساهمين</t>
  </si>
  <si>
    <t>Net Insurance Premium to Net Equity</t>
  </si>
  <si>
    <t>% صافي الإحتياطات الفنية الى صافي الأقساط المتحققة</t>
  </si>
  <si>
    <t>Net technical reserves to net insurance premium</t>
  </si>
  <si>
    <t>% معدل المديونية</t>
  </si>
  <si>
    <t>المطلوبات المتداولة / مجموع الموجودات</t>
  </si>
  <si>
    <t>Current Liabilities to Total Assets %</t>
  </si>
  <si>
    <t>% نسبة الملكية</t>
  </si>
  <si>
    <t>حقوق المساهمين / مجموع الموجودات</t>
  </si>
  <si>
    <t>Equity Ratio %</t>
  </si>
  <si>
    <t>عدد الأسهم المكتتب بها</t>
  </si>
  <si>
    <t>عدد الأسهم المتداولة</t>
  </si>
  <si>
    <t>الأرباح الموزعة</t>
  </si>
  <si>
    <t>القيمة السوقية للسهم</t>
  </si>
  <si>
    <t>القيمة الأسمية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</si>
</sst>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42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39" fontId="4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6" fontId="4" fillId="0" borderId="0" xfId="3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center"/>
    </xf>
    <xf numFmtId="166" fontId="4" fillId="4" borderId="0" xfId="3" applyNumberFormat="1" applyFont="1" applyFill="1" applyAlignment="1">
      <alignment horizontal="center"/>
    </xf>
    <xf numFmtId="166" fontId="4" fillId="0" borderId="0" xfId="3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164" fontId="4" fillId="0" borderId="0" xfId="1" applyFont="1" applyAlignment="1">
      <alignment horizontal="center"/>
    </xf>
    <xf numFmtId="9" fontId="4" fillId="0" borderId="0" xfId="2" applyFont="1" applyAlignment="1">
      <alignment horizontal="right"/>
    </xf>
    <xf numFmtId="14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</cellXfs>
  <cellStyles count="17">
    <cellStyle name="Comma" xfId="1" builtinId="3"/>
    <cellStyle name="Comma [0] 2" xfId="4"/>
    <cellStyle name="Comma 2" xfId="5"/>
    <cellStyle name="Comma 2 2" xfId="3"/>
    <cellStyle name="Comma 3" xfId="6"/>
    <cellStyle name="Comma 4" xfId="7"/>
    <cellStyle name="Comma 5" xfId="8"/>
    <cellStyle name="Comma 6" xfId="9"/>
    <cellStyle name="Normal" xfId="0" builtinId="0"/>
    <cellStyle name="Normal 2" xfId="10"/>
    <cellStyle name="Normal 3" xfId="11"/>
    <cellStyle name="Normal 4" xfId="12"/>
    <cellStyle name="Normal 5" xfId="13"/>
    <cellStyle name="Normal 5 2" xfId="14"/>
    <cellStyle name="Normal 6" xfId="15"/>
    <cellStyle name="Normal 7" xfId="1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IC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40~1.MOU\AppData\Local\Temp\UIC-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83;&#1604;&#1610;&#1604;%20&#1575;&#1604;&#1588;&#1585;&#1603;&#1575;&#1578;%202012%20&#1606;&#1607;&#1575;&#1574;&#1610;\UIC-2012\BALANCE-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&#1606;&#1588;&#1585;%20&#1608;&#1578;&#1608;&#1593;&#1610;&#1577;\&#1606;&#1588;&#1585;%20&#1608;&#1578;&#1608;&#1593;&#1610;&#1577;%202015\&#1575;&#1604;&#1578;&#1602;&#1585;&#1610;&#1585;%20&#1575;&#1604;&#1587;&#1606;&#1608;&#1610;%202014\&#1576;&#1610;&#1575;&#1606;&#1575;&#1578;%20&#1573;&#1581;&#1589;&#1575;&#1574;&#1610;&#1577;\&#1575;&#1604;&#1578;&#1602;&#1585;&#1610;&#1585;%20&#1575;&#1604;&#1587;&#1606;&#1608;&#1610;%20&#1575;&#1604;&#1576;&#1610;&#1575;&#1606;&#1575;&#1578;%20&#1575;&#1604;&#1573;&#1581;&#1589;&#1575;&#1574;&#1610;&#1577;%20&#1604;&#1604;&#1587;&#1608;&#1602;%20%20-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583;&#1604;&#1610;&#1604;%20&#1575;&#1604;&#1588;&#1585;&#1603;&#1575;&#1578;%20&#1575;&#1604;&#1606;&#1607;&#1575;&#1574;&#1610;%202011\lena\&#1583;&#1604;&#1610;&#1604;%20&#1575;&#1604;&#1588;&#1585;&#1603;&#1575;&#1578;%202010\&#1605;&#1604;&#1601;&#1575;&#1578;%20&#1605;&#1587;&#1575;&#1593;&#1583;&#1577;\&#1605;&#1593;&#1604;&#1608;&#1605;&#1575;&#1578;%20&#1578;&#1583;&#1575;&#1608;&#1604;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583;&#1604;&#1610;&#1604;%20&#1575;&#1604;&#1588;&#1585;&#1603;&#1575;&#1578;%20&#1575;&#1604;&#1606;&#1607;&#1575;&#1574;&#1610;%202011\lena\&#1583;&#1604;&#1610;&#1604;%20&#1575;&#1604;&#1588;&#1585;&#1603;&#1575;&#1578;%202010\&#1605;&#1604;&#1601;&#1575;&#1578;%20&#1605;&#1587;&#1575;&#1593;&#1583;&#1577;\&#1605;&#1593;&#1604;&#1608;&#1605;&#1575;&#1578;%20&#1578;&#1583;&#1575;&#1608;&#1604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يم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>
        <row r="12">
          <cell r="B12">
            <v>18179309906</v>
          </cell>
          <cell r="C12">
            <v>11475423396</v>
          </cell>
          <cell r="D12">
            <v>6149879816</v>
          </cell>
          <cell r="E12">
            <v>1457682260</v>
          </cell>
          <cell r="F12">
            <v>763882738</v>
          </cell>
          <cell r="G12">
            <v>647197885</v>
          </cell>
          <cell r="H12">
            <v>599605671</v>
          </cell>
          <cell r="I12">
            <v>453110951</v>
          </cell>
          <cell r="J12">
            <v>321970035</v>
          </cell>
          <cell r="K12">
            <v>344311282</v>
          </cell>
          <cell r="L12">
            <v>391871610</v>
          </cell>
          <cell r="M12">
            <v>534568878</v>
          </cell>
          <cell r="N12">
            <v>669780432</v>
          </cell>
          <cell r="O12">
            <v>670561566</v>
          </cell>
          <cell r="P12">
            <v>546219398</v>
          </cell>
          <cell r="Q12">
            <v>401419588</v>
          </cell>
          <cell r="R12">
            <v>120610107</v>
          </cell>
          <cell r="S12" t="str">
            <v>Net earned of written premiums</v>
          </cell>
        </row>
        <row r="47">
          <cell r="B47">
            <v>33614431229</v>
          </cell>
          <cell r="C47">
            <v>5505908104</v>
          </cell>
          <cell r="D47">
            <v>4186456175</v>
          </cell>
          <cell r="E47">
            <v>2735240285</v>
          </cell>
          <cell r="F47">
            <v>50568942</v>
          </cell>
          <cell r="G47">
            <v>641900466</v>
          </cell>
          <cell r="H47">
            <v>50036937</v>
          </cell>
          <cell r="I47">
            <v>637138858</v>
          </cell>
          <cell r="J47">
            <v>457788616</v>
          </cell>
        </row>
        <row r="51">
          <cell r="B51">
            <v>533.56240046031746</v>
          </cell>
          <cell r="C51">
            <v>203.92252237037036</v>
          </cell>
          <cell r="D51">
            <v>199.35505595238095</v>
          </cell>
          <cell r="E51">
            <v>171.62291984313725</v>
          </cell>
          <cell r="F51">
            <v>3.1729532235294116</v>
          </cell>
          <cell r="G51">
            <v>60.414161505882355</v>
          </cell>
          <cell r="H51">
            <v>5.886698470588235</v>
          </cell>
          <cell r="I51">
            <v>74.957512705882351</v>
          </cell>
          <cell r="J51">
            <v>53.857484235294116</v>
          </cell>
        </row>
      </sheetData>
      <sheetData sheetId="4">
        <row r="12">
          <cell r="B12">
            <v>3783545951</v>
          </cell>
          <cell r="C12">
            <v>1562260744</v>
          </cell>
          <cell r="D12">
            <v>1167309804</v>
          </cell>
          <cell r="E12">
            <v>701686422</v>
          </cell>
          <cell r="F12">
            <v>398363567</v>
          </cell>
          <cell r="G12">
            <v>339107654</v>
          </cell>
          <cell r="H12">
            <v>3233615839</v>
          </cell>
          <cell r="I12">
            <v>3761547170</v>
          </cell>
          <cell r="J12">
            <v>2195988329</v>
          </cell>
          <cell r="K12">
            <v>1860875555</v>
          </cell>
          <cell r="L12">
            <v>1112399929</v>
          </cell>
          <cell r="M12">
            <v>626327380</v>
          </cell>
          <cell r="N12">
            <v>330460124</v>
          </cell>
          <cell r="O12">
            <v>276657298</v>
          </cell>
          <cell r="P12">
            <v>305761831</v>
          </cell>
          <cell r="Q12">
            <v>280576600</v>
          </cell>
          <cell r="R12">
            <v>170568350</v>
          </cell>
          <cell r="S12" t="str">
            <v>Reinsurers' share of technical and mathematical  provision</v>
          </cell>
        </row>
        <row r="21">
          <cell r="B21">
            <v>81666090693</v>
          </cell>
          <cell r="C21">
            <v>31299123815</v>
          </cell>
          <cell r="D21">
            <v>19548461707</v>
          </cell>
          <cell r="E21">
            <v>9264750260</v>
          </cell>
          <cell r="F21">
            <v>5273371724</v>
          </cell>
          <cell r="G21">
            <v>4955894281</v>
          </cell>
          <cell r="H21">
            <v>7382066352</v>
          </cell>
          <cell r="I21">
            <v>7504490305</v>
          </cell>
          <cell r="J21">
            <v>4966270284</v>
          </cell>
        </row>
        <row r="28">
          <cell r="B28">
            <v>14657515825</v>
          </cell>
          <cell r="C28">
            <v>8208063552</v>
          </cell>
          <cell r="D28">
            <v>6813773388</v>
          </cell>
          <cell r="E28">
            <v>2259322575</v>
          </cell>
          <cell r="F28">
            <v>1496657097</v>
          </cell>
          <cell r="G28">
            <v>1289476361</v>
          </cell>
          <cell r="H28">
            <v>4058087538</v>
          </cell>
          <cell r="I28">
            <v>4534972294</v>
          </cell>
          <cell r="J28">
            <v>2961021350</v>
          </cell>
          <cell r="K28">
            <v>2776575037</v>
          </cell>
          <cell r="L28">
            <v>1951316352</v>
          </cell>
          <cell r="M28">
            <v>1468684297</v>
          </cell>
          <cell r="N28">
            <v>1073663543</v>
          </cell>
          <cell r="O28">
            <v>951441850</v>
          </cell>
          <cell r="P28">
            <v>824613805</v>
          </cell>
          <cell r="Q28">
            <v>646555032</v>
          </cell>
          <cell r="R28">
            <v>358692251</v>
          </cell>
          <cell r="S28" t="str">
            <v xml:space="preserve"> Mathematical and Technical Provisions</v>
          </cell>
        </row>
        <row r="35">
          <cell r="B35">
            <v>22073864886</v>
          </cell>
          <cell r="C35">
            <v>12200448277</v>
          </cell>
          <cell r="D35">
            <v>9578566744</v>
          </cell>
          <cell r="E35">
            <v>3834765593</v>
          </cell>
          <cell r="F35">
            <v>2657580018</v>
          </cell>
          <cell r="G35">
            <v>2321207857</v>
          </cell>
          <cell r="H35">
            <v>5364021643</v>
          </cell>
          <cell r="I35">
            <v>5456458970</v>
          </cell>
          <cell r="J35">
            <v>3439939642</v>
          </cell>
        </row>
        <row r="38">
          <cell r="B38">
            <v>6300000000</v>
          </cell>
        </row>
        <row r="45">
          <cell r="B45">
            <v>59592225806.690002</v>
          </cell>
          <cell r="C45">
            <v>19098675538</v>
          </cell>
          <cell r="D45">
            <v>9969894963</v>
          </cell>
          <cell r="E45">
            <v>5429984667</v>
          </cell>
          <cell r="F45">
            <v>2615791706</v>
          </cell>
          <cell r="G45">
            <v>2634686424</v>
          </cell>
          <cell r="H45">
            <v>2018044709</v>
          </cell>
          <cell r="I45">
            <v>2048031335</v>
          </cell>
          <cell r="J45">
            <v>1526330642</v>
          </cell>
        </row>
        <row r="47">
          <cell r="B47">
            <v>81666090692.690002</v>
          </cell>
          <cell r="C47">
            <v>31299123815</v>
          </cell>
          <cell r="D47">
            <v>19548461707</v>
          </cell>
          <cell r="E47">
            <v>9264750260</v>
          </cell>
          <cell r="F47">
            <v>5273371724</v>
          </cell>
          <cell r="G47">
            <v>4955894281</v>
          </cell>
          <cell r="H47">
            <v>7382066352</v>
          </cell>
          <cell r="I47">
            <v>7504490305</v>
          </cell>
          <cell r="J47">
            <v>4966270284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تقرير الملكية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B10">
            <v>358437282</v>
          </cell>
          <cell r="C10">
            <v>402503610</v>
          </cell>
          <cell r="D10">
            <v>544706378</v>
          </cell>
          <cell r="E10">
            <v>676380432</v>
          </cell>
          <cell r="F10">
            <v>678211725</v>
          </cell>
          <cell r="G10">
            <v>549819398</v>
          </cell>
          <cell r="H10">
            <v>409010578</v>
          </cell>
          <cell r="I10">
            <v>120610107</v>
          </cell>
        </row>
        <row r="39">
          <cell r="B39">
            <v>88452117</v>
          </cell>
          <cell r="C39">
            <v>83905442</v>
          </cell>
          <cell r="D39">
            <v>104860270</v>
          </cell>
          <cell r="E39">
            <v>152365503</v>
          </cell>
          <cell r="F39">
            <v>150616804</v>
          </cell>
          <cell r="G39">
            <v>99215005</v>
          </cell>
          <cell r="H39">
            <v>89853245</v>
          </cell>
          <cell r="I39">
            <v>68029450</v>
          </cell>
        </row>
        <row r="44">
          <cell r="B44">
            <v>10.41</v>
          </cell>
          <cell r="C44">
            <v>9.8699999999999992</v>
          </cell>
          <cell r="D44">
            <v>12.34</v>
          </cell>
          <cell r="E44">
            <v>89.63</v>
          </cell>
          <cell r="F44">
            <v>88.59</v>
          </cell>
          <cell r="G44">
            <v>58.36</v>
          </cell>
          <cell r="H44">
            <v>52.85</v>
          </cell>
          <cell r="I44">
            <v>40</v>
          </cell>
        </row>
      </sheetData>
      <sheetData sheetId="8" refreshError="1">
        <row r="20">
          <cell r="B20">
            <v>4632505771</v>
          </cell>
          <cell r="C20">
            <v>3575053326</v>
          </cell>
          <cell r="D20">
            <v>3051194042</v>
          </cell>
          <cell r="E20">
            <v>2655004036</v>
          </cell>
          <cell r="F20">
            <v>2442779148</v>
          </cell>
          <cell r="G20">
            <v>2204379144</v>
          </cell>
          <cell r="H20">
            <v>1917270602</v>
          </cell>
          <cell r="I20">
            <v>1470181184</v>
          </cell>
        </row>
        <row r="32">
          <cell r="B32">
            <v>3499847833</v>
          </cell>
          <cell r="C32">
            <v>2462847505</v>
          </cell>
        </row>
        <row r="35">
          <cell r="B35">
            <v>850000000</v>
          </cell>
          <cell r="C35">
            <v>850000000</v>
          </cell>
        </row>
        <row r="41">
          <cell r="B41">
            <v>1132657938</v>
          </cell>
          <cell r="C41">
            <v>1112205821</v>
          </cell>
          <cell r="D41">
            <v>1113300379</v>
          </cell>
          <cell r="E41">
            <v>1101940109</v>
          </cell>
          <cell r="F41">
            <v>1060074606</v>
          </cell>
          <cell r="G41">
            <v>994457802</v>
          </cell>
          <cell r="H41">
            <v>964092797</v>
          </cell>
          <cell r="I41">
            <v>925239552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ائمة المركز المالي"/>
    </sheetNames>
    <sheetDataSet>
      <sheetData sheetId="0">
        <row r="21">
          <cell r="B21">
            <v>3051194042</v>
          </cell>
          <cell r="C21">
            <v>2655004036</v>
          </cell>
          <cell r="D21">
            <v>2442779148</v>
          </cell>
          <cell r="E21">
            <v>2204379144</v>
          </cell>
          <cell r="F21">
            <v>1917270602</v>
          </cell>
          <cell r="G21">
            <v>1470181184</v>
          </cell>
        </row>
        <row r="32">
          <cell r="B32">
            <v>1937893663</v>
          </cell>
          <cell r="C32">
            <v>1553063927</v>
          </cell>
          <cell r="D32">
            <v>1382704542</v>
          </cell>
          <cell r="E32">
            <v>1209921342</v>
          </cell>
          <cell r="F32">
            <v>953177805</v>
          </cell>
          <cell r="G32">
            <v>544941632</v>
          </cell>
        </row>
        <row r="35">
          <cell r="B35">
            <v>850000000</v>
          </cell>
          <cell r="C35">
            <v>850000000</v>
          </cell>
          <cell r="D35">
            <v>850000000</v>
          </cell>
          <cell r="E35">
            <v>850000000</v>
          </cell>
          <cell r="F35">
            <v>850000000</v>
          </cell>
          <cell r="G35">
            <v>850000000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مؤشرات (2)"/>
      <sheetName val="الفهرس"/>
      <sheetName val="الشركات المدرجة"/>
      <sheetName val="المؤشرات الرئيسة"/>
      <sheetName val="نشرة تداول الأسهم"/>
      <sheetName val="نشرة تداول الأسهم (2)"/>
      <sheetName val="نشرة تداول الأسهم (3)"/>
      <sheetName val="نشرة تداول المزاد العلني"/>
      <sheetName val="نوع السوق"/>
      <sheetName val="قطاعي"/>
      <sheetName val="الخمس الأكبر قيمة"/>
      <sheetName val="الخمس الأكبر حجم"/>
      <sheetName val="الخمس الأكبر قيمة سوقية"/>
      <sheetName val="الأكثر ارتفاعا"/>
      <sheetName val="الأكثر انخفاضاً"/>
      <sheetName val="مقارنة"/>
      <sheetName val="ترتيب الوسطاء"/>
      <sheetName val="المؤشر وأحجام التداول"/>
      <sheetName val="جدول المؤشرات"/>
    </sheetNames>
    <sheetDataSet>
      <sheetData sheetId="0"/>
      <sheetData sheetId="1"/>
      <sheetData sheetId="2"/>
      <sheetData sheetId="3"/>
      <sheetData sheetId="4"/>
      <sheetData sheetId="5">
        <row r="10">
          <cell r="L1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>
        <row r="18">
          <cell r="C18">
            <v>40415</v>
          </cell>
          <cell r="H18">
            <v>998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>
        <row r="16">
          <cell r="C16">
            <v>21370</v>
          </cell>
          <cell r="H16">
            <v>883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rightToLeft="1" tabSelected="1" zoomScale="70" zoomScaleNormal="70" workbookViewId="0">
      <selection activeCell="A19" sqref="A19"/>
    </sheetView>
  </sheetViews>
  <sheetFormatPr defaultColWidth="9.140625" defaultRowHeight="16.5"/>
  <cols>
    <col min="1" max="1" width="45.5703125" style="4" bestFit="1" customWidth="1"/>
    <col min="2" max="2" width="30" style="4" customWidth="1"/>
    <col min="3" max="3" width="20.85546875" style="4" customWidth="1"/>
    <col min="4" max="4" width="19.7109375" style="4" customWidth="1"/>
    <col min="5" max="5" width="15.85546875" style="4" customWidth="1"/>
    <col min="6" max="6" width="17" style="4" customWidth="1"/>
    <col min="7" max="7" width="17.140625" style="4" customWidth="1"/>
    <col min="8" max="8" width="13.7109375" style="4" customWidth="1"/>
    <col min="9" max="9" width="16.42578125" style="4" customWidth="1"/>
    <col min="10" max="10" width="13.7109375" style="4" customWidth="1"/>
    <col min="11" max="13" width="14.28515625" style="4" bestFit="1" customWidth="1"/>
    <col min="14" max="14" width="15.5703125" style="4" bestFit="1" customWidth="1"/>
    <col min="15" max="17" width="14.28515625" style="4" bestFit="1" customWidth="1"/>
    <col min="18" max="18" width="12.85546875" style="4" bestFit="1" customWidth="1"/>
    <col min="19" max="19" width="37.85546875" style="4" hidden="1" customWidth="1"/>
    <col min="20" max="20" width="51.5703125" style="4" bestFit="1" customWidth="1"/>
    <col min="21" max="16384" width="9.140625" style="4"/>
  </cols>
  <sheetData>
    <row r="2" spans="1:20" ht="18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T2" s="5" t="s">
        <v>1</v>
      </c>
    </row>
    <row r="3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0" s="9" customFormat="1">
      <c r="A4" s="7" t="s">
        <v>2</v>
      </c>
      <c r="B4" s="7">
        <v>2023</v>
      </c>
      <c r="C4" s="7">
        <v>2022</v>
      </c>
      <c r="D4" s="7">
        <v>2021</v>
      </c>
      <c r="E4" s="7">
        <v>2020</v>
      </c>
      <c r="F4" s="7">
        <v>2019</v>
      </c>
      <c r="G4" s="7">
        <v>2018</v>
      </c>
      <c r="H4" s="7">
        <v>2017</v>
      </c>
      <c r="I4" s="7">
        <v>2016</v>
      </c>
      <c r="J4" s="7">
        <v>2015</v>
      </c>
      <c r="K4" s="7">
        <v>2014</v>
      </c>
      <c r="L4" s="7">
        <v>2013</v>
      </c>
      <c r="M4" s="7">
        <v>2012</v>
      </c>
      <c r="N4" s="7">
        <v>2011</v>
      </c>
      <c r="O4" s="7">
        <v>2010</v>
      </c>
      <c r="P4" s="7">
        <v>2009</v>
      </c>
      <c r="Q4" s="7">
        <v>2008</v>
      </c>
      <c r="R4" s="7">
        <v>2007</v>
      </c>
      <c r="S4" s="7" t="s">
        <v>3</v>
      </c>
      <c r="T4" s="8" t="s">
        <v>1</v>
      </c>
    </row>
    <row r="5" spans="1:20" s="9" customForma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2"/>
      <c r="P5" s="12"/>
      <c r="Q5" s="10"/>
      <c r="R5" s="10"/>
      <c r="S5" s="13"/>
      <c r="T5" s="14"/>
    </row>
    <row r="6" spans="1:20" s="9" customFormat="1">
      <c r="A6" s="15" t="s">
        <v>4</v>
      </c>
      <c r="B6" s="16">
        <f t="shared" ref="B6:J6" si="0">B22/B21</f>
        <v>1.6161873015873015E-2</v>
      </c>
      <c r="C6" s="16">
        <f t="shared" si="0"/>
        <v>3.0106296296296296E-3</v>
      </c>
      <c r="D6" s="16">
        <f t="shared" si="0"/>
        <v>1.4965714285714285E-3</v>
      </c>
      <c r="E6" s="16">
        <f t="shared" si="0"/>
        <v>3.7663372549019609E-3</v>
      </c>
      <c r="F6" s="16">
        <f t="shared" si="0"/>
        <v>0.22055774117647059</v>
      </c>
      <c r="G6" s="16">
        <f t="shared" si="0"/>
        <v>6.2528847058823528E-2</v>
      </c>
      <c r="H6" s="16">
        <f t="shared" si="0"/>
        <v>2.3529411764705883E-4</v>
      </c>
      <c r="I6" s="16">
        <f t="shared" si="0"/>
        <v>4.0127058823529412E-2</v>
      </c>
      <c r="J6" s="16">
        <f t="shared" si="0"/>
        <v>0.17249999999999999</v>
      </c>
      <c r="K6" s="16">
        <f>K22/K21</f>
        <v>0</v>
      </c>
      <c r="L6" s="16">
        <f t="shared" ref="L6:P6" si="1">L22/L21</f>
        <v>4.823529411764706E-4</v>
      </c>
      <c r="M6" s="16">
        <f t="shared" si="1"/>
        <v>1.1352941176470589E-4</v>
      </c>
      <c r="N6" s="16">
        <f t="shared" si="1"/>
        <v>4.7354705882352945E-2</v>
      </c>
      <c r="O6" s="16">
        <f t="shared" si="1"/>
        <v>2.3773529411764707E-2</v>
      </c>
      <c r="P6" s="16">
        <f t="shared" si="1"/>
        <v>1.2570588235294118E-2</v>
      </c>
      <c r="Q6" s="16" t="s">
        <v>5</v>
      </c>
      <c r="R6" s="16" t="s">
        <v>5</v>
      </c>
      <c r="S6" s="17" t="s">
        <v>6</v>
      </c>
      <c r="T6" s="18" t="s">
        <v>7</v>
      </c>
    </row>
    <row r="7" spans="1:20" s="9" customFormat="1">
      <c r="A7" s="19" t="s">
        <v>8</v>
      </c>
      <c r="B7" s="20">
        <f>'[1]قائمة الدخل '!B51</f>
        <v>533.56240046031746</v>
      </c>
      <c r="C7" s="20">
        <f>'[1]قائمة الدخل '!C51</f>
        <v>203.92252237037036</v>
      </c>
      <c r="D7" s="20">
        <f>'[1]قائمة الدخل '!D51</f>
        <v>199.35505595238095</v>
      </c>
      <c r="E7" s="20">
        <f>'[1]قائمة الدخل '!E51</f>
        <v>171.62291984313725</v>
      </c>
      <c r="F7" s="20">
        <f>'[1]قائمة الدخل '!F51</f>
        <v>3.1729532235294116</v>
      </c>
      <c r="G7" s="20">
        <f>'[1]قائمة الدخل '!G51</f>
        <v>60.414161505882355</v>
      </c>
      <c r="H7" s="20">
        <f>'[1]قائمة الدخل '!H51</f>
        <v>5.886698470588235</v>
      </c>
      <c r="I7" s="20">
        <f>'[1]قائمة الدخل '!I51</f>
        <v>74.957512705882351</v>
      </c>
      <c r="J7" s="20">
        <f>'[1]قائمة الدخل '!J51</f>
        <v>53.857484235294116</v>
      </c>
      <c r="K7" s="20">
        <f>'[2]قائمة الدخل '!B44</f>
        <v>10.41</v>
      </c>
      <c r="L7" s="20">
        <f>'[2]قائمة الدخل '!C44</f>
        <v>9.8699999999999992</v>
      </c>
      <c r="M7" s="20">
        <f>'[2]قائمة الدخل '!D44</f>
        <v>12.34</v>
      </c>
      <c r="N7" s="20">
        <f>'[2]قائمة الدخل '!E44</f>
        <v>89.63</v>
      </c>
      <c r="O7" s="20">
        <f>'[2]قائمة الدخل '!F44</f>
        <v>88.59</v>
      </c>
      <c r="P7" s="20">
        <f>'[2]قائمة الدخل '!G44</f>
        <v>58.36</v>
      </c>
      <c r="Q7" s="20">
        <f>'[2]قائمة الدخل '!H44</f>
        <v>52.85</v>
      </c>
      <c r="R7" s="20">
        <f>'[2]قائمة الدخل '!I44</f>
        <v>40</v>
      </c>
      <c r="S7" s="17" t="s">
        <v>9</v>
      </c>
      <c r="T7" s="21" t="s">
        <v>10</v>
      </c>
    </row>
    <row r="8" spans="1:20" s="9" customFormat="1">
      <c r="A8" s="15" t="s">
        <v>11</v>
      </c>
      <c r="B8" s="22">
        <f>B23/C21</f>
        <v>133.33333333333334</v>
      </c>
      <c r="C8" s="22">
        <f>C23/D21</f>
        <v>28.571428571428573</v>
      </c>
      <c r="D8" s="22">
        <f>D23/E21</f>
        <v>31.764705882352942</v>
      </c>
      <c r="E8" s="22">
        <f t="shared" ref="E8" si="2">E23/F21</f>
        <v>0</v>
      </c>
      <c r="F8" s="22">
        <f>F23/G21</f>
        <v>50</v>
      </c>
      <c r="G8" s="22">
        <f t="shared" ref="G8:S8" si="3">G23/H21</f>
        <v>25</v>
      </c>
      <c r="H8" s="22">
        <f t="shared" si="3"/>
        <v>9.1</v>
      </c>
      <c r="I8" s="22">
        <f t="shared" si="3"/>
        <v>12.81</v>
      </c>
      <c r="J8" s="22">
        <f t="shared" si="3"/>
        <v>6.8369515294117651</v>
      </c>
      <c r="K8" s="22">
        <f t="shared" si="3"/>
        <v>8</v>
      </c>
      <c r="L8" s="22">
        <f t="shared" si="3"/>
        <v>50</v>
      </c>
      <c r="M8" s="22">
        <f>M23/N21</f>
        <v>55</v>
      </c>
      <c r="N8" s="22">
        <f t="shared" si="3"/>
        <v>65</v>
      </c>
      <c r="O8" s="22">
        <f t="shared" si="3"/>
        <v>50</v>
      </c>
      <c r="P8" s="22">
        <f t="shared" si="3"/>
        <v>40.5</v>
      </c>
      <c r="Q8" s="22">
        <f>Q23/R21</f>
        <v>30</v>
      </c>
      <c r="R8" s="22"/>
      <c r="S8" s="22" t="e">
        <f t="shared" si="3"/>
        <v>#DIV/0!</v>
      </c>
      <c r="T8" s="18" t="s">
        <v>12</v>
      </c>
    </row>
    <row r="9" spans="1:20" s="9" customFormat="1">
      <c r="A9" s="15" t="s">
        <v>13</v>
      </c>
      <c r="B9" s="23">
        <f>'[1]قائمة المركز المالي'!B45/'نسب مالية'!B21</f>
        <v>945.90834613793652</v>
      </c>
      <c r="C9" s="23">
        <f>'[1]قائمة المركز المالي'!C45/'نسب مالية'!C21</f>
        <v>707.35835325925927</v>
      </c>
      <c r="D9" s="23">
        <f>'[1]قائمة المركز المالي'!D45/'نسب مالية'!D21</f>
        <v>474.75690300000002</v>
      </c>
      <c r="E9" s="23">
        <f>'[1]قائمة المركز المالي'!E45/'نسب مالية'!E21</f>
        <v>340.70492028235293</v>
      </c>
      <c r="F9" s="23">
        <f>'[1]قائمة المركز المالي'!F45/'نسب مالية'!F21</f>
        <v>164.12810704313725</v>
      </c>
      <c r="G9" s="23">
        <f>'[1]قائمة المركز المالي'!G45/'نسب مالية'!G21</f>
        <v>247.97048696470588</v>
      </c>
      <c r="H9" s="23">
        <f>'[1]قائمة المركز المالي'!H45/'نسب مالية'!H21</f>
        <v>237.41702458823531</v>
      </c>
      <c r="I9" s="23">
        <f>'[1]قائمة المركز المالي'!I45/'نسب مالية'!I21</f>
        <v>240.94486294117647</v>
      </c>
      <c r="J9" s="23">
        <f>'[1]قائمة المركز المالي'!J45/'نسب مالية'!J21</f>
        <v>179.5683108235294</v>
      </c>
      <c r="K9" s="23">
        <f>'[2]قائمة المركز المالي'!B41/'نسب مالية'!K21</f>
        <v>133.25387505882352</v>
      </c>
      <c r="L9" s="23">
        <f>'[2]قائمة المركز المالي'!C41/'نسب مالية'!L21</f>
        <v>130.84774364705882</v>
      </c>
      <c r="M9" s="23">
        <f>'[2]قائمة المركز المالي'!D41/'نسب مالية'!M21</f>
        <v>654.88257588235297</v>
      </c>
      <c r="N9" s="23">
        <f>'[2]قائمة المركز المالي'!E41/'نسب مالية'!N21</f>
        <v>648.200064117647</v>
      </c>
      <c r="O9" s="23">
        <f>'[2]قائمة المركز المالي'!F41/'نسب مالية'!O21</f>
        <v>623.57329764705878</v>
      </c>
      <c r="P9" s="23">
        <f>'[2]قائمة المركز المالي'!G41/'نسب مالية'!P21</f>
        <v>584.97517764705879</v>
      </c>
      <c r="Q9" s="23">
        <f>'[2]قائمة المركز المالي'!H41/'نسب مالية'!Q21</f>
        <v>567.11341000000004</v>
      </c>
      <c r="R9" s="23">
        <f>'[2]قائمة المركز المالي'!I41/'نسب مالية'!R21</f>
        <v>544.25855999999999</v>
      </c>
      <c r="S9" s="17" t="s">
        <v>14</v>
      </c>
      <c r="T9" s="18" t="s">
        <v>15</v>
      </c>
    </row>
    <row r="10" spans="1:20" s="9" customFormat="1">
      <c r="A10" s="19" t="s">
        <v>16</v>
      </c>
      <c r="B10" s="23">
        <f t="shared" ref="B10:M10" si="4">B24/B7</f>
        <v>8.3231501998055126</v>
      </c>
      <c r="C10" s="23">
        <f t="shared" si="4"/>
        <v>10.92571813109215</v>
      </c>
      <c r="D10" s="23">
        <f t="shared" si="4"/>
        <v>3.4009671676546334</v>
      </c>
      <c r="E10" s="23">
        <f t="shared" si="4"/>
        <v>2.6511610478126606</v>
      </c>
      <c r="F10" s="23">
        <f t="shared" si="4"/>
        <v>129.0595767259675</v>
      </c>
      <c r="G10" s="23">
        <f t="shared" si="4"/>
        <v>7.9286046195205593</v>
      </c>
      <c r="H10" s="23">
        <f t="shared" si="4"/>
        <v>70.922606633575512</v>
      </c>
      <c r="I10" s="23">
        <f t="shared" si="4"/>
        <v>2.3379911322250573</v>
      </c>
      <c r="J10" s="23">
        <f t="shared" si="4"/>
        <v>2.9708034504728706</v>
      </c>
      <c r="K10" s="23">
        <f t="shared" si="4"/>
        <v>14.899135446685879</v>
      </c>
      <c r="L10" s="23">
        <f t="shared" si="4"/>
        <v>16.524822695035461</v>
      </c>
      <c r="M10" s="23">
        <f t="shared" si="4"/>
        <v>71.474878444084283</v>
      </c>
      <c r="N10" s="23">
        <f>N24/N7</f>
        <v>9.84045520473056</v>
      </c>
      <c r="O10" s="23">
        <f>O24/O7</f>
        <v>11.265379839711027</v>
      </c>
      <c r="P10" s="23">
        <f>P24/P7</f>
        <v>15.130226182316655</v>
      </c>
      <c r="Q10" s="23" t="s">
        <v>5</v>
      </c>
      <c r="R10" s="23" t="s">
        <v>5</v>
      </c>
      <c r="S10" s="17" t="s">
        <v>17</v>
      </c>
      <c r="T10" s="21" t="s">
        <v>18</v>
      </c>
    </row>
    <row r="11" spans="1:20" s="9" customFormat="1">
      <c r="A11" s="15" t="s">
        <v>19</v>
      </c>
      <c r="B11" s="16">
        <f t="shared" ref="B11:P11" si="5">B8/B24</f>
        <v>3.0023808880442194E-2</v>
      </c>
      <c r="C11" s="16">
        <f t="shared" si="5"/>
        <v>1.2823800974608874E-2</v>
      </c>
      <c r="D11" s="16">
        <f t="shared" si="5"/>
        <v>4.6850598646538261E-2</v>
      </c>
      <c r="E11" s="16">
        <f t="shared" si="5"/>
        <v>0</v>
      </c>
      <c r="F11" s="16">
        <f t="shared" si="5"/>
        <v>0.1221001221001221</v>
      </c>
      <c r="G11" s="16">
        <f t="shared" si="5"/>
        <v>5.2192066805845511E-2</v>
      </c>
      <c r="H11" s="16">
        <f t="shared" si="5"/>
        <v>2.1796407185628742E-2</v>
      </c>
      <c r="I11" s="16">
        <f t="shared" si="5"/>
        <v>7.3095577746077042E-2</v>
      </c>
      <c r="J11" s="16">
        <f t="shared" si="5"/>
        <v>4.2730947058823535E-2</v>
      </c>
      <c r="K11" s="16">
        <f t="shared" si="5"/>
        <v>5.1579626047711158E-2</v>
      </c>
      <c r="L11" s="16">
        <f t="shared" si="5"/>
        <v>0.30656039239730226</v>
      </c>
      <c r="M11" s="16">
        <f t="shared" si="5"/>
        <v>6.2358276643990927E-2</v>
      </c>
      <c r="N11" s="16">
        <f t="shared" si="5"/>
        <v>7.3696145124716547E-2</v>
      </c>
      <c r="O11" s="16">
        <f t="shared" si="5"/>
        <v>5.0100200400801605E-2</v>
      </c>
      <c r="P11" s="16">
        <f t="shared" si="5"/>
        <v>4.5866364665911666E-2</v>
      </c>
      <c r="Q11" s="16" t="s">
        <v>5</v>
      </c>
      <c r="R11" s="16" t="s">
        <v>5</v>
      </c>
      <c r="S11" s="17" t="s">
        <v>20</v>
      </c>
      <c r="T11" s="18" t="s">
        <v>21</v>
      </c>
    </row>
    <row r="12" spans="1:20" s="9" customFormat="1">
      <c r="A12" s="15" t="s">
        <v>22</v>
      </c>
      <c r="B12" s="16">
        <f>B8/B7</f>
        <v>0.24989267088217496</v>
      </c>
      <c r="C12" s="16">
        <f>C8/C7</f>
        <v>0.14010923481780135</v>
      </c>
      <c r="D12" s="16">
        <f>D8/D7</f>
        <v>0.15933734778184122</v>
      </c>
      <c r="E12" s="16">
        <f>E8/E7</f>
        <v>0</v>
      </c>
      <c r="F12" s="16">
        <f>F8/F7</f>
        <v>15.758190076430708</v>
      </c>
      <c r="G12" s="16">
        <f t="shared" ref="G12:J12" si="6">G8/G7</f>
        <v>0.41381026197915238</v>
      </c>
      <c r="H12" s="16">
        <f t="shared" si="6"/>
        <v>1.545858012851586</v>
      </c>
      <c r="I12" s="16">
        <f t="shared" si="6"/>
        <v>0.17089681257519534</v>
      </c>
      <c r="J12" s="16">
        <f t="shared" si="6"/>
        <v>0.12694524496432652</v>
      </c>
      <c r="K12" s="16">
        <f>K8/K7</f>
        <v>0.76849183477425553</v>
      </c>
      <c r="L12" s="16">
        <f t="shared" ref="L12:Q12" si="7">L8/L7</f>
        <v>5.0658561296859173</v>
      </c>
      <c r="M12" s="16">
        <f t="shared" si="7"/>
        <v>4.4570502431118317</v>
      </c>
      <c r="N12" s="16">
        <f t="shared" si="7"/>
        <v>0.72520361486109564</v>
      </c>
      <c r="O12" s="16">
        <f t="shared" si="7"/>
        <v>0.56439778756067271</v>
      </c>
      <c r="P12" s="16">
        <f t="shared" si="7"/>
        <v>0.69396847155586017</v>
      </c>
      <c r="Q12" s="16">
        <f t="shared" si="7"/>
        <v>0.56764427625354774</v>
      </c>
      <c r="R12" s="16" t="s">
        <v>5</v>
      </c>
      <c r="S12" s="17" t="s">
        <v>23</v>
      </c>
      <c r="T12" s="18" t="s">
        <v>24</v>
      </c>
    </row>
    <row r="13" spans="1:20" s="9" customFormat="1">
      <c r="A13" s="15" t="s">
        <v>25</v>
      </c>
      <c r="B13" s="23">
        <f>B24/B9</f>
        <v>4.6948734707034774</v>
      </c>
      <c r="C13" s="23">
        <f>C24/C9</f>
        <v>3.1497472104968538</v>
      </c>
      <c r="D13" s="23">
        <f>D24/D9</f>
        <v>1.4280992982212624</v>
      </c>
      <c r="E13" s="23">
        <f>E24/E9</f>
        <v>1.3354664782150112</v>
      </c>
      <c r="F13" s="23">
        <f>F24/F9</f>
        <v>2.4950022721725076</v>
      </c>
      <c r="G13" s="23">
        <f t="shared" ref="G13:K13" si="8">G24/G9</f>
        <v>1.9316814910646081</v>
      </c>
      <c r="H13" s="23">
        <f t="shared" si="8"/>
        <v>1.7585091074411869</v>
      </c>
      <c r="I13" s="23">
        <f t="shared" si="8"/>
        <v>0.72734482844228554</v>
      </c>
      <c r="J13" s="23">
        <f t="shared" si="8"/>
        <v>0.89102581221716703</v>
      </c>
      <c r="K13" s="23">
        <f t="shared" si="8"/>
        <v>1.1639436371477583</v>
      </c>
      <c r="L13" s="23">
        <f>L24/L9</f>
        <v>1.2464869126053604</v>
      </c>
      <c r="M13" s="23">
        <f>M24/M9</f>
        <v>1.3468063321300638</v>
      </c>
      <c r="N13" s="23">
        <f>N24/N9</f>
        <v>1.3606910101136904</v>
      </c>
      <c r="O13" s="23">
        <f>O24/O9</f>
        <v>1.6004533929944929</v>
      </c>
      <c r="P13" s="23">
        <f>P24/P9</f>
        <v>1.5094657581056417</v>
      </c>
      <c r="Q13" s="23" t="s">
        <v>5</v>
      </c>
      <c r="R13" s="23" t="s">
        <v>5</v>
      </c>
      <c r="S13" s="17" t="s">
        <v>26</v>
      </c>
      <c r="T13" s="18" t="s">
        <v>27</v>
      </c>
    </row>
    <row r="14" spans="1:20" s="9" customFormat="1">
      <c r="A14" s="19" t="s">
        <v>28</v>
      </c>
      <c r="B14" s="16">
        <f>'[1]قائمة الدخل '!B47/'[1]قائمة المركز المالي'!B21</f>
        <v>0.41160818332009685</v>
      </c>
      <c r="C14" s="16">
        <f>'[1]قائمة الدخل '!C47/'[1]قائمة المركز المالي'!C21</f>
        <v>0.17591253149908664</v>
      </c>
      <c r="D14" s="16">
        <f>'[1]قائمة الدخل '!D47/'[1]قائمة المركز المالي'!D21</f>
        <v>0.21415783184110571</v>
      </c>
      <c r="E14" s="16">
        <f>'[1]قائمة الدخل '!E47/'[1]قائمة المركز المالي'!E21</f>
        <v>0.29523087058366104</v>
      </c>
      <c r="F14" s="16">
        <f>'[1]قائمة الدخل '!F47/'[1]قائمة المركز المالي'!F21</f>
        <v>9.5894893526758708E-3</v>
      </c>
      <c r="G14" s="16">
        <f>'[1]قائمة الدخل '!G47/'[1]قائمة المركز المالي'!G21</f>
        <v>0.12952263095299066</v>
      </c>
      <c r="H14" s="16">
        <f>'[1]قائمة الدخل '!H47/'[1]قائمة المركز المالي'!H21</f>
        <v>6.7781749193359187E-3</v>
      </c>
      <c r="I14" s="16">
        <f>'[1]قائمة الدخل '!I47/'[1]قائمة المركز المالي'!I21</f>
        <v>8.4901016871924653E-2</v>
      </c>
      <c r="J14" s="16">
        <f>'[1]قائمة الدخل '!J47/'[1]قائمة المركز المالي'!J21</f>
        <v>9.217956128462701E-2</v>
      </c>
      <c r="K14" s="16">
        <f>'[2]قائمة الدخل '!B39/'[2]قائمة المركز المالي'!B20</f>
        <v>1.9093795317799724E-2</v>
      </c>
      <c r="L14" s="16">
        <f>'[2]قائمة الدخل '!C39/'[2]قائمة المركز المالي'!C20</f>
        <v>2.3469703623660017E-2</v>
      </c>
      <c r="M14" s="16">
        <f>'[2]قائمة الدخل '!D39/'[2]قائمة المركز المالي'!D20</f>
        <v>3.4366962099619883E-2</v>
      </c>
      <c r="N14" s="16">
        <f>'[2]قائمة الدخل '!E39/'[2]قائمة المركز المالي'!E20</f>
        <v>5.7388049484682589E-2</v>
      </c>
      <c r="O14" s="16">
        <f>'[2]قائمة الدخل '!F39/'[2]قائمة المركز المالي'!F20</f>
        <v>6.1657970235793086E-2</v>
      </c>
      <c r="P14" s="16">
        <f>'[2]قائمة الدخل '!G39/'[2]قائمة المركز المالي'!G20</f>
        <v>4.5008139942735732E-2</v>
      </c>
      <c r="Q14" s="16">
        <f>'[2]قائمة الدخل '!H39/'[2]قائمة المركز المالي'!H20</f>
        <v>4.6865186847526698E-2</v>
      </c>
      <c r="R14" s="16">
        <f>'[2]قائمة الدخل '!I39/'[2]قائمة المركز المالي'!I20</f>
        <v>4.6272834083557417E-2</v>
      </c>
      <c r="S14" s="17" t="s">
        <v>29</v>
      </c>
      <c r="T14" s="21" t="s">
        <v>30</v>
      </c>
    </row>
    <row r="15" spans="1:20" s="9" customFormat="1">
      <c r="A15" s="19" t="s">
        <v>31</v>
      </c>
      <c r="B15" s="16">
        <f>'[1]قائمة الدخل '!B47/'[1]قائمة المركز المالي'!B45</f>
        <v>0.56407410151185089</v>
      </c>
      <c r="C15" s="16">
        <f>'[1]قائمة الدخل '!C47/'[1]قائمة المركز المالي'!C45</f>
        <v>0.28828743087682063</v>
      </c>
      <c r="D15" s="16">
        <f>'[1]قائمة الدخل '!D47/'[1]قائمة المركز المالي'!D45</f>
        <v>0.41990975737825331</v>
      </c>
      <c r="E15" s="16">
        <f>'[1]قائمة الدخل '!E47/'[1]قائمة المركز المالي'!E45</f>
        <v>0.50372891504152018</v>
      </c>
      <c r="F15" s="16">
        <f>'[1]قائمة الدخل '!F47/'[1]قائمة المركز المالي'!F45</f>
        <v>1.9332174608554249E-2</v>
      </c>
      <c r="G15" s="16">
        <f>'[1]قائمة الدخل '!G47/'[1]قائمة المركز المالي'!G45</f>
        <v>0.24363448346367614</v>
      </c>
      <c r="H15" s="16">
        <f>'[1]قائمة الدخل '!H47/'[1]قائمة المركز المالي'!H45</f>
        <v>2.4794761373148549E-2</v>
      </c>
      <c r="I15" s="16">
        <f>'[1]قائمة الدخل '!I47/'[1]قائمة المركز المالي'!I45</f>
        <v>0.31109819811423928</v>
      </c>
      <c r="J15" s="16">
        <f>'[1]قائمة الدخل '!J47/'[1]قائمة المركز المالي'!J45</f>
        <v>0.2999275539670388</v>
      </c>
      <c r="K15" s="16">
        <f>'[2]قائمة الدخل '!B39/'[2]قائمة المركز المالي'!B41</f>
        <v>7.8092523817195017E-2</v>
      </c>
      <c r="L15" s="16">
        <f>'[2]قائمة الدخل '!C39/'[2]قائمة المركز المالي'!C41</f>
        <v>7.5440570814994862E-2</v>
      </c>
      <c r="M15" s="16">
        <f>'[2]قائمة الدخل '!D39/'[2]قائمة المركز المالي'!D41</f>
        <v>9.418865921359755E-2</v>
      </c>
      <c r="N15" s="16">
        <f>'[2]قائمة الدخل '!E39/'[2]قائمة المركز المالي'!E41</f>
        <v>0.13827022154431806</v>
      </c>
      <c r="O15" s="16">
        <f>'[2]قائمة الدخل '!F39/'[2]قائمة المركز المالي'!F41</f>
        <v>0.14208132441576476</v>
      </c>
      <c r="P15" s="16">
        <f>'[2]قائمة الدخل '!G39/'[2]قائمة المركز المالي'!G41</f>
        <v>9.9767938670161899E-2</v>
      </c>
      <c r="Q15" s="16">
        <f>'[2]قائمة الدخل '!H39/'[2]قائمة المركز المالي'!H41</f>
        <v>9.3199788733615022E-2</v>
      </c>
      <c r="R15" s="16">
        <f>'[2]قائمة الدخل '!I39/'[2]قائمة المركز المالي'!I41</f>
        <v>7.3526309865317996E-2</v>
      </c>
      <c r="S15" s="17" t="s">
        <v>32</v>
      </c>
      <c r="T15" s="21" t="s">
        <v>33</v>
      </c>
    </row>
    <row r="16" spans="1:20" s="9" customFormat="1">
      <c r="A16" s="15" t="s">
        <v>34</v>
      </c>
      <c r="B16" s="16">
        <f>'[1]قائمة الدخل '!B12/'[1]قائمة المركز المالي'!B45</f>
        <v>0.30506177038883375</v>
      </c>
      <c r="C16" s="16">
        <f>'[1]قائمة الدخل '!C12/'[1]قائمة المركز المالي'!C45</f>
        <v>0.60084917266476057</v>
      </c>
      <c r="D16" s="16">
        <f>'[1]قائمة الدخل '!D12/'[1]قائمة المركز المالي'!D45</f>
        <v>0.6168449957420078</v>
      </c>
      <c r="E16" s="16">
        <f>'[1]قائمة الدخل '!E12/'[1]قائمة المركز المالي'!E45</f>
        <v>0.26845052967807947</v>
      </c>
      <c r="F16" s="16">
        <f>'[1]قائمة الدخل '!F12/'[1]قائمة المركز المالي'!F45</f>
        <v>0.29202735686019488</v>
      </c>
      <c r="G16" s="16">
        <f>'[1]قائمة الدخل '!G12/'[1]قائمة المركز المالي'!G45</f>
        <v>0.2456451284314205</v>
      </c>
      <c r="H16" s="16">
        <f>'[1]قائمة الدخل '!H12/'[1]قائمة المركز المالي'!H45</f>
        <v>0.29712209463244355</v>
      </c>
      <c r="I16" s="16">
        <f>'[1]قائمة الدخل '!I12/'[1]قائمة المركز المالي'!I45</f>
        <v>0.22124219647254567</v>
      </c>
      <c r="J16" s="16">
        <f>'[1]قائمة الدخل '!J12/'[1]قائمة المركز المالي'!J45</f>
        <v>0.21094383231284169</v>
      </c>
      <c r="K16" s="16">
        <f>'[2]قائمة الدخل '!B10/'[2]قائمة المركز المالي'!B41</f>
        <v>0.31645677832171781</v>
      </c>
      <c r="L16" s="16">
        <f>'[2]قائمة الدخل '!C10/'[2]قائمة المركز المالي'!C41</f>
        <v>0.36189669429899524</v>
      </c>
      <c r="M16" s="16">
        <f>'[2]قائمة الدخل '!D10/'[2]قائمة المركز المالي'!D41</f>
        <v>0.4892717080445726</v>
      </c>
      <c r="N16" s="16">
        <f>'[2]قائمة الدخل '!E10/'[2]قائمة المركز المالي'!E41</f>
        <v>0.61380870564173284</v>
      </c>
      <c r="O16" s="16">
        <f>'[2]قائمة الدخل '!F10/'[2]قائمة المركز المالي'!F41</f>
        <v>0.63977735261399138</v>
      </c>
      <c r="P16" s="16">
        <f>'[2]قائمة الدخل '!G10/'[2]قائمة المركز المالي'!G41</f>
        <v>0.55288358831740558</v>
      </c>
      <c r="Q16" s="16">
        <f>'[2]قائمة الدخل '!H10/'[2]قائمة المركز المالي'!H41</f>
        <v>0.42424399318481787</v>
      </c>
      <c r="R16" s="16">
        <f>'[2]قائمة الدخل '!I10/'[2]قائمة المركز المالي'!I41</f>
        <v>0.1303555460197188</v>
      </c>
      <c r="S16" s="24" t="s">
        <v>35</v>
      </c>
      <c r="T16" s="25" t="s">
        <v>36</v>
      </c>
    </row>
    <row r="17" spans="1:20" s="9" customFormat="1" ht="21" customHeight="1">
      <c r="A17" s="15" t="s">
        <v>37</v>
      </c>
      <c r="B17" s="16">
        <f>('[1]قائمة المركز المالي'!B28-'[1]قائمة المركز المالي'!B12)/'[1]قائمة الدخل '!B12</f>
        <v>0.59815086107372506</v>
      </c>
      <c r="C17" s="16">
        <f>('[1]قائمة المركز المالي'!C28-'[1]قائمة المركز المالي'!C12)/'[1]قائمة الدخل '!C12</f>
        <v>0.5791335603631439</v>
      </c>
      <c r="D17" s="16">
        <f>('[1]قائمة المركز المالي'!D28-'[1]قائمة المركز المالي'!D12)/'[1]قائمة الدخل '!D12</f>
        <v>0.91814210243746985</v>
      </c>
      <c r="E17" s="16">
        <f>('[1]قائمة المركز المالي'!E28-'[1]قائمة المركز المالي'!E12)/'[1]قائمة الدخل '!E12</f>
        <v>1.0685704256289708</v>
      </c>
      <c r="F17" s="16">
        <f>('[1]قائمة المركز المالي'!F28-'[1]قائمة المركز المالي'!F12)/'[1]قائمة الدخل '!F12</f>
        <v>1.4377776527265891</v>
      </c>
      <c r="G17" s="16">
        <f>('[1]قائمة المركز المالي'!G28-'[1]قائمة المركز المالي'!G12)/'[1]قائمة الدخل '!G12</f>
        <v>1.4684360518267146</v>
      </c>
      <c r="H17" s="16">
        <f>('[1]قائمة المركز المالي'!H28-'[1]قائمة المركز المالي'!H12)/'[1]قائمة الدخل '!H12</f>
        <v>1.3750231841953342</v>
      </c>
      <c r="I17" s="16">
        <f>('[1]قائمة المركز المالي'!I28-'[1]قائمة المركز المالي'!I12)/'[1]قائمة الدخل '!I12</f>
        <v>1.7069221617643049</v>
      </c>
      <c r="J17" s="16">
        <f>('[1]قائمة المركز المالي'!J28-'[1]قائمة المركز المالي'!J12)/'[1]قائمة الدخل '!J12</f>
        <v>2.3761000647156498</v>
      </c>
      <c r="K17" s="16">
        <f>('[1]قائمة المركز المالي'!K28-'[1]قائمة المركز المالي'!K12)/'[1]قائمة الدخل '!K12</f>
        <v>2.6595105355856448</v>
      </c>
      <c r="L17" s="16">
        <f>('[1]قائمة المركز المالي'!L28-'[1]قائمة المركز المالي'!L12)/'[1]قائمة الدخل '!L12</f>
        <v>2.1407940804897807</v>
      </c>
      <c r="M17" s="16">
        <f>('[1]قائمة المركز المالي'!M28-'[1]قائمة المركز المالي'!M12)/'[1]قائمة الدخل '!M12</f>
        <v>1.5757687206773754</v>
      </c>
      <c r="N17" s="16">
        <f>('[1]قائمة المركز المالي'!N28-'[1]قائمة المركز المالي'!N12)/'[1]قائمة الدخل '!N12</f>
        <v>1.1096224725179789</v>
      </c>
      <c r="O17" s="16">
        <f>('[1]قائمة المركز المالي'!O28-'[1]قائمة المركز المالي'!O12)/'[1]قائمة الدخل '!O12</f>
        <v>1.0062976857221191</v>
      </c>
      <c r="P17" s="16">
        <f>('[1]قائمة المركز المالي'!P28-'[1]قائمة المركز المالي'!P12)/'[1]قائمة الدخل '!P12</f>
        <v>0.94989664574307187</v>
      </c>
      <c r="Q17" s="16">
        <f>('[1]قائمة المركز المالي'!Q28-'[1]قائمة المركز المالي'!Q12)/'[1]قائمة الدخل '!Q12</f>
        <v>0.91171044697499914</v>
      </c>
      <c r="R17" s="16">
        <f>('[1]قائمة المركز المالي'!R28-'[1]قائمة المركز المالي'!R12)/'[1]قائمة الدخل '!R12</f>
        <v>1.5597689586661256</v>
      </c>
      <c r="S17" s="16" t="e">
        <f>('[1]قائمة المركز المالي'!S28-'[1]قائمة المركز المالي'!S12)/'[1]قائمة الدخل '!S12</f>
        <v>#VALUE!</v>
      </c>
      <c r="T17" s="25" t="s">
        <v>38</v>
      </c>
    </row>
    <row r="18" spans="1:20" s="9" customFormat="1">
      <c r="A18" s="15" t="s">
        <v>39</v>
      </c>
      <c r="B18" s="16">
        <f>'[1]قائمة المركز المالي'!B35/'[1]قائمة المركز المالي'!B21</f>
        <v>0.27029412940776482</v>
      </c>
      <c r="C18" s="16">
        <f>'[1]قائمة المركز المالي'!C35/'[1]قائمة المركز المالي'!C21</f>
        <v>0.38980159154337019</v>
      </c>
      <c r="D18" s="16">
        <f>'[1]قائمة المركز المالي'!D35/'[1]قائمة المركز المالي'!D21</f>
        <v>0.48999081807905448</v>
      </c>
      <c r="E18" s="16">
        <f>'[1]قائمة المركز المالي'!E35/'[1]قائمة المركز المالي'!E21</f>
        <v>0.41390922425144788</v>
      </c>
      <c r="F18" s="16">
        <f>'[1]قائمة المركز المالي'!F35/'[1]قائمة المركز المالي'!F21</f>
        <v>0.50396220048454143</v>
      </c>
      <c r="G18" s="16">
        <f>'[1]قائمة المركز المالي'!G35/'[1]قائمة المركز المالي'!G21</f>
        <v>0.4683731583821491</v>
      </c>
      <c r="H18" s="16">
        <f>'[1]قائمة المركز المالي'!H35/'[1]قائمة المركز المالي'!H21</f>
        <v>0.72662874962465518</v>
      </c>
      <c r="I18" s="16">
        <f>'[1]قائمة المركز المالي'!I35/'[1]قائمة المركز المالي'!I21</f>
        <v>0.72709254702674975</v>
      </c>
      <c r="J18" s="16">
        <f>'[1]قائمة المركز المالي'!J35/'[1]قائمة المركز المالي'!J21</f>
        <v>0.69266057731142205</v>
      </c>
      <c r="K18" s="16">
        <f>'[2]قائمة المركز المالي'!B32/'[2]قائمة المركز المالي'!B20</f>
        <v>0.75549778154825742</v>
      </c>
      <c r="L18" s="16">
        <f>'[2]قائمة المركز المالي'!C32/'[2]قائمة المركز المالي'!C20</f>
        <v>0.6888981171521692</v>
      </c>
      <c r="M18" s="16">
        <f>'[3]قائمة المركز المالي'!B32/'[3]قائمة المركز المالي'!B21</f>
        <v>0.63512632639048661</v>
      </c>
      <c r="N18" s="16">
        <f>'[3]قائمة المركز المالي'!C32/'[3]قائمة المركز المالي'!C21</f>
        <v>0.58495727537191589</v>
      </c>
      <c r="O18" s="16">
        <f>'[3]قائمة المركز المالي'!D32/'[3]قائمة المركز المالي'!D21</f>
        <v>0.56603747544352301</v>
      </c>
      <c r="P18" s="16">
        <f>'[3]قائمة المركز المالي'!E32/'[3]قائمة المركز المالي'!E21</f>
        <v>0.54887170625490189</v>
      </c>
      <c r="Q18" s="16">
        <f>'[3]قائمة المركز المالي'!F32/'[3]قائمة المركز المالي'!F21</f>
        <v>0.49715350770292571</v>
      </c>
      <c r="R18" s="16">
        <f>'[3]قائمة المركز المالي'!G32/'[3]قائمة المركز المالي'!G21</f>
        <v>0.37066290735496177</v>
      </c>
      <c r="S18" s="17" t="s">
        <v>40</v>
      </c>
      <c r="T18" s="18" t="s">
        <v>41</v>
      </c>
    </row>
    <row r="19" spans="1:20" s="9" customFormat="1" ht="21" customHeight="1">
      <c r="A19" s="26" t="s">
        <v>42</v>
      </c>
      <c r="B19" s="27">
        <f>'[1]قائمة المركز المالي'!B45/'[1]قائمة المركز المالي'!B47</f>
        <v>0.72970587059120917</v>
      </c>
      <c r="C19" s="27">
        <f>'[1]قائمة المركز المالي'!C45/'[1]قائمة المركز المالي'!C47</f>
        <v>0.61019840845662987</v>
      </c>
      <c r="D19" s="27">
        <f>'[1]قائمة المركز المالي'!D45/'[1]قائمة المركز المالي'!D47</f>
        <v>0.51000918192094546</v>
      </c>
      <c r="E19" s="27">
        <f>'[1]قائمة المركز المالي'!E45/'[1]قائمة المركز المالي'!E47</f>
        <v>0.58609077574855217</v>
      </c>
      <c r="F19" s="27">
        <f>'[1]قائمة المركز المالي'!F45/'[1]قائمة المركز المالي'!F47</f>
        <v>0.49603779951545857</v>
      </c>
      <c r="G19" s="27">
        <f>'[1]قائمة المركز المالي'!G45/'[1]قائمة المركز المالي'!G47</f>
        <v>0.5316268416178509</v>
      </c>
      <c r="H19" s="27">
        <f>'[1]قائمة المركز المالي'!H45/'[1]قائمة المركز المالي'!H47</f>
        <v>0.27337125037534477</v>
      </c>
      <c r="I19" s="27">
        <f>'[1]قائمة المركز المالي'!I45/'[1]قائمة المركز المالي'!I47</f>
        <v>0.27290745297325025</v>
      </c>
      <c r="J19" s="27">
        <f>'[1]قائمة المركز المالي'!J45/'[1]قائمة المركز المالي'!J47</f>
        <v>0.30733942268857795</v>
      </c>
      <c r="K19" s="27">
        <f>'[2]قائمة المركز المالي'!B41/'[2]قائمة المركز المالي'!B20</f>
        <v>0.24450221845174255</v>
      </c>
      <c r="L19" s="27">
        <f>'[2]قائمة المركز المالي'!C41/'[2]قائمة المركز المالي'!C20</f>
        <v>0.31110188284783086</v>
      </c>
      <c r="M19" s="27">
        <f>'[2]قائمة المركز المالي'!D41/'[2]قائمة المركز المالي'!D20</f>
        <v>0.36487367360951345</v>
      </c>
      <c r="N19" s="27">
        <f>'[2]قائمة المركز المالي'!E41/'[2]قائمة المركز المالي'!E20</f>
        <v>0.41504272462808417</v>
      </c>
      <c r="O19" s="27">
        <f>'[2]قائمة المركز المالي'!F41/'[2]قائمة المركز المالي'!F20</f>
        <v>0.43396252455647699</v>
      </c>
      <c r="P19" s="27">
        <f>'[2]قائمة المركز المالي'!G41/'[2]قائمة المركز المالي'!G20</f>
        <v>0.45112829374509816</v>
      </c>
      <c r="Q19" s="27">
        <f>'[2]قائمة المركز المالي'!H41/'[2]قائمة المركز المالي'!H20</f>
        <v>0.50284649229707434</v>
      </c>
      <c r="R19" s="27">
        <f>'[2]قائمة المركز المالي'!I41/'[2]قائمة المركز المالي'!I20</f>
        <v>0.62933709264503823</v>
      </c>
      <c r="S19" s="28" t="s">
        <v>43</v>
      </c>
      <c r="T19" s="18" t="s">
        <v>44</v>
      </c>
    </row>
    <row r="20" spans="1:20" s="9" customFormat="1" ht="21.75" customHeight="1"/>
    <row r="21" spans="1:20" s="9" customFormat="1" hidden="1">
      <c r="A21" s="29" t="s">
        <v>45</v>
      </c>
      <c r="B21" s="30">
        <f>'[1]قائمة المركز المالي'!B38/100</f>
        <v>63000000</v>
      </c>
      <c r="C21" s="30">
        <v>27000000</v>
      </c>
      <c r="D21" s="30">
        <v>21000000</v>
      </c>
      <c r="E21" s="30">
        <v>15937500</v>
      </c>
      <c r="F21" s="30">
        <v>15937500</v>
      </c>
      <c r="G21" s="30">
        <v>10625000</v>
      </c>
      <c r="H21" s="31">
        <v>8500000</v>
      </c>
      <c r="I21" s="31">
        <v>8500000</v>
      </c>
      <c r="J21" s="31">
        <v>8500000</v>
      </c>
      <c r="K21" s="31">
        <f>'[2]قائمة المركز المالي'!B35/'نسب مالية'!K25</f>
        <v>8500000</v>
      </c>
      <c r="L21" s="31">
        <f>'[2]قائمة المركز المالي'!C35/'نسب مالية'!L25</f>
        <v>8500000</v>
      </c>
      <c r="M21" s="31">
        <f>'[3]قائمة المركز المالي'!B35/'نسب مالية'!M25</f>
        <v>1700000</v>
      </c>
      <c r="N21" s="31">
        <f>'[3]قائمة المركز المالي'!C35/'نسب مالية'!N25</f>
        <v>1700000</v>
      </c>
      <c r="O21" s="31">
        <f>'[3]قائمة المركز المالي'!D35/'نسب مالية'!O25</f>
        <v>1700000</v>
      </c>
      <c r="P21" s="31">
        <f>'[3]قائمة المركز المالي'!E35/'نسب مالية'!P25</f>
        <v>1700000</v>
      </c>
      <c r="Q21" s="31">
        <f>'[3]قائمة المركز المالي'!F35/'نسب مالية'!Q25</f>
        <v>1700000</v>
      </c>
      <c r="R21" s="31">
        <f>'[3]قائمة المركز المالي'!G35/'نسب مالية'!R25</f>
        <v>1700000</v>
      </c>
    </row>
    <row r="22" spans="1:20" s="32" customFormat="1" hidden="1">
      <c r="A22" s="32" t="s">
        <v>46</v>
      </c>
      <c r="B22" s="32">
        <v>1018198</v>
      </c>
      <c r="C22" s="32">
        <v>81287</v>
      </c>
      <c r="D22" s="32">
        <v>31428</v>
      </c>
      <c r="E22" s="33">
        <v>60026</v>
      </c>
      <c r="F22" s="33">
        <v>3515139</v>
      </c>
      <c r="G22" s="33">
        <v>664369</v>
      </c>
      <c r="H22" s="32">
        <v>2000</v>
      </c>
      <c r="I22" s="33">
        <v>341080</v>
      </c>
      <c r="J22" s="33">
        <v>1466250</v>
      </c>
      <c r="K22" s="34">
        <f>'[4]نشرة تداول الأسهم (2)'!$L$10</f>
        <v>0</v>
      </c>
      <c r="L22" s="34">
        <v>4100</v>
      </c>
      <c r="M22" s="32">
        <v>193</v>
      </c>
      <c r="N22" s="34">
        <v>80503</v>
      </c>
      <c r="O22" s="35">
        <f>[5]Period_Market_Summary_AR!$C$18</f>
        <v>40415</v>
      </c>
      <c r="P22" s="35">
        <f>[6]Period_Market_Summary_AR!$C$16</f>
        <v>21370</v>
      </c>
      <c r="Q22" s="35">
        <v>0</v>
      </c>
      <c r="R22" s="35">
        <v>0</v>
      </c>
    </row>
    <row r="23" spans="1:20" s="9" customFormat="1" hidden="1">
      <c r="A23" s="29" t="s">
        <v>47</v>
      </c>
      <c r="B23" s="30">
        <f>(B21-C21)*100</f>
        <v>3600000000</v>
      </c>
      <c r="C23" s="30">
        <v>600000000</v>
      </c>
      <c r="D23" s="30">
        <v>506250000</v>
      </c>
      <c r="E23" s="30">
        <v>0</v>
      </c>
      <c r="F23" s="30">
        <v>531250000</v>
      </c>
      <c r="G23" s="30">
        <v>212500000</v>
      </c>
      <c r="H23" s="30">
        <v>77350000</v>
      </c>
      <c r="I23" s="30">
        <v>108885000</v>
      </c>
      <c r="J23" s="30">
        <v>58114088</v>
      </c>
      <c r="K23" s="36">
        <v>68000000</v>
      </c>
      <c r="L23" s="36">
        <v>85000000</v>
      </c>
      <c r="M23" s="36">
        <v>93500000</v>
      </c>
      <c r="N23" s="36">
        <v>110500000</v>
      </c>
      <c r="O23" s="31">
        <v>85000000</v>
      </c>
      <c r="P23" s="31">
        <v>68850000</v>
      </c>
      <c r="Q23" s="31">
        <v>51000000</v>
      </c>
      <c r="R23" s="31">
        <v>0</v>
      </c>
    </row>
    <row r="24" spans="1:20" s="38" customFormat="1" hidden="1">
      <c r="A24" s="37" t="s">
        <v>48</v>
      </c>
      <c r="B24" s="37">
        <v>4440.92</v>
      </c>
      <c r="C24" s="37">
        <v>2228</v>
      </c>
      <c r="D24" s="37">
        <v>678</v>
      </c>
      <c r="E24" s="37">
        <v>455</v>
      </c>
      <c r="F24" s="37">
        <v>409.5</v>
      </c>
      <c r="G24" s="37">
        <v>479</v>
      </c>
      <c r="H24" s="37">
        <v>417.5</v>
      </c>
      <c r="I24" s="37">
        <v>175.25</v>
      </c>
      <c r="J24" s="37">
        <v>160</v>
      </c>
      <c r="K24" s="37">
        <v>155.1</v>
      </c>
      <c r="L24" s="37">
        <v>163.1</v>
      </c>
      <c r="M24" s="37">
        <v>882</v>
      </c>
      <c r="N24" s="37">
        <v>882</v>
      </c>
      <c r="O24" s="38">
        <f>[5]Period_Market_Summary_AR!$H$18</f>
        <v>998</v>
      </c>
      <c r="P24" s="38">
        <f>[6]Period_Market_Summary_AR!$H$16</f>
        <v>883</v>
      </c>
      <c r="Q24" s="38">
        <v>0</v>
      </c>
      <c r="R24" s="38">
        <v>0</v>
      </c>
    </row>
    <row r="25" spans="1:20" s="9" customFormat="1" hidden="1">
      <c r="A25" s="29" t="s">
        <v>49</v>
      </c>
      <c r="B25" s="29">
        <v>100</v>
      </c>
      <c r="C25" s="29">
        <v>100</v>
      </c>
      <c r="D25" s="29">
        <v>100</v>
      </c>
      <c r="E25" s="30">
        <v>100</v>
      </c>
      <c r="F25" s="30">
        <v>100</v>
      </c>
      <c r="G25" s="30">
        <v>100</v>
      </c>
      <c r="H25" s="29">
        <v>100</v>
      </c>
      <c r="I25" s="29">
        <v>100</v>
      </c>
      <c r="J25" s="29">
        <v>100</v>
      </c>
      <c r="K25" s="29">
        <v>100</v>
      </c>
      <c r="L25" s="29">
        <v>100</v>
      </c>
      <c r="M25" s="29">
        <v>500</v>
      </c>
      <c r="N25" s="29">
        <v>500</v>
      </c>
      <c r="O25" s="9">
        <v>500</v>
      </c>
      <c r="P25" s="9">
        <v>500</v>
      </c>
      <c r="Q25" s="9">
        <v>500</v>
      </c>
      <c r="R25" s="9">
        <v>500</v>
      </c>
    </row>
    <row r="26" spans="1:20" hidden="1"/>
    <row r="27" spans="1:20">
      <c r="F27" s="39"/>
    </row>
    <row r="28" spans="1:20">
      <c r="K28" s="39"/>
      <c r="L28" s="39"/>
    </row>
    <row r="30" spans="1:20">
      <c r="J30" s="40"/>
    </row>
    <row r="31" spans="1:20">
      <c r="J31" s="40"/>
      <c r="K31" s="40"/>
    </row>
    <row r="32" spans="1:20">
      <c r="K32" s="40"/>
    </row>
    <row r="35" spans="10:10">
      <c r="J35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2024-06-30T08:17:47Z</dcterms:created>
  <dcterms:modified xsi:type="dcterms:W3CDTF">2024-06-30T08:18:33Z</dcterms:modified>
</cp:coreProperties>
</file>