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مركز المالي" sheetId="1" r:id="rId1"/>
  </sheets>
  <calcPr calcId="144525"/>
</workbook>
</file>

<file path=xl/calcChain.xml><?xml version="1.0" encoding="utf-8"?>
<calcChain xmlns="http://schemas.openxmlformats.org/spreadsheetml/2006/main">
  <c r="R40" i="1" l="1"/>
  <c r="Q40" i="1"/>
  <c r="P40" i="1"/>
  <c r="O40" i="1"/>
  <c r="N40" i="1"/>
  <c r="M40" i="1"/>
  <c r="L40" i="1"/>
  <c r="K40" i="1"/>
  <c r="J40" i="1"/>
  <c r="I40" i="1"/>
  <c r="F40" i="1"/>
  <c r="E40" i="1"/>
  <c r="E42" i="1" s="1"/>
  <c r="D40" i="1"/>
  <c r="D42" i="1" s="1"/>
  <c r="C40" i="1"/>
  <c r="C42" i="1" s="1"/>
  <c r="B40" i="1"/>
  <c r="B42" i="1" s="1"/>
  <c r="G37" i="1"/>
  <c r="G40" i="1" s="1"/>
  <c r="H36" i="1"/>
  <c r="H40" i="1" s="1"/>
  <c r="Q29" i="1"/>
  <c r="Q42" i="1" s="1"/>
  <c r="Q44" i="1" s="1"/>
  <c r="P29" i="1"/>
  <c r="P42" i="1" s="1"/>
  <c r="P44" i="1" s="1"/>
  <c r="O29" i="1"/>
  <c r="O42" i="1" s="1"/>
  <c r="O44" i="1" s="1"/>
  <c r="N29" i="1"/>
  <c r="N42" i="1" s="1"/>
  <c r="N44" i="1" s="1"/>
  <c r="M29" i="1"/>
  <c r="M42" i="1" s="1"/>
  <c r="M44" i="1" s="1"/>
  <c r="L29" i="1"/>
  <c r="L42" i="1" s="1"/>
  <c r="L44" i="1" s="1"/>
  <c r="K29" i="1"/>
  <c r="K42" i="1" s="1"/>
  <c r="K44" i="1" s="1"/>
  <c r="J29" i="1"/>
  <c r="J42" i="1" s="1"/>
  <c r="J44" i="1" s="1"/>
  <c r="I29" i="1"/>
  <c r="I42" i="1" s="1"/>
  <c r="G29" i="1"/>
  <c r="G42" i="1" s="1"/>
  <c r="F29" i="1"/>
  <c r="F42" i="1" s="1"/>
  <c r="E29" i="1"/>
  <c r="D29" i="1"/>
  <c r="C29" i="1"/>
  <c r="B29" i="1"/>
  <c r="H28" i="1"/>
  <c r="R25" i="1"/>
  <c r="R29" i="1" s="1"/>
  <c r="R42" i="1" s="1"/>
  <c r="R44" i="1" s="1"/>
  <c r="H25" i="1"/>
  <c r="H23" i="1"/>
  <c r="H29" i="1" s="1"/>
  <c r="H42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C15" i="1"/>
  <c r="C18" i="1" s="1"/>
</calcChain>
</file>

<file path=xl/sharedStrings.xml><?xml version="1.0" encoding="utf-8"?>
<sst xmlns="http://schemas.openxmlformats.org/spreadsheetml/2006/main" count="156" uniqueCount="73">
  <si>
    <t>الشركة السورية الوطنية للتأمين NIC</t>
  </si>
  <si>
    <t>قائمة المركز المالي</t>
  </si>
  <si>
    <t>Statement of Financial Position</t>
  </si>
  <si>
    <t>البيان</t>
  </si>
  <si>
    <t>الموجودات:</t>
  </si>
  <si>
    <t>Assets</t>
  </si>
  <si>
    <t>النقد و ما في حكمه</t>
  </si>
  <si>
    <t>The equivalent of cash and cash</t>
  </si>
  <si>
    <t xml:space="preserve">ودائع لأجل لدى المصارف </t>
  </si>
  <si>
    <t>-</t>
  </si>
  <si>
    <t>Deposits at banks</t>
  </si>
  <si>
    <t>استثمارات مالية متوفرة للبيع</t>
  </si>
  <si>
    <t>Financial investments available for sale</t>
  </si>
  <si>
    <t>استثمارات مالية بغرض المتاجرة</t>
  </si>
  <si>
    <t>Investments held for trading</t>
  </si>
  <si>
    <t xml:space="preserve">استثمارات عقارية </t>
  </si>
  <si>
    <t>عملاء مدينون</t>
  </si>
  <si>
    <t>Customer Accounts receivable</t>
  </si>
  <si>
    <t>حسابات شركات التأمين و إعادة التأمين المدينة</t>
  </si>
  <si>
    <t>Accounts receivable from insurance companies and reinsurance</t>
  </si>
  <si>
    <t>ذمم مدينة - أطراف ذات علاقة</t>
  </si>
  <si>
    <t>Accounts receivable - related parties</t>
  </si>
  <si>
    <t>فوائد مستحقة و أرصدة مدنية أخرى</t>
  </si>
  <si>
    <t>Accrued interest and other receivables</t>
  </si>
  <si>
    <t>حصة معيدي التأمين من الاحتياطيات الفنية و الحسابية</t>
  </si>
  <si>
    <t>Reinsurers' share of technical and mathematical  provision</t>
  </si>
  <si>
    <t>الموجودات الثابتة المادية (بعد تنزيل الا ستهلاك المتراكم)</t>
  </si>
  <si>
    <t>Fixed Assets (after deducting accumulated depreciation)</t>
  </si>
  <si>
    <t>وديعة مجمدة لصالح هيئة الإشراف على التأمين</t>
  </si>
  <si>
    <t>Blocked deposit in favor of the Insurance Supervisory Commission</t>
  </si>
  <si>
    <t>مجموع الموجودات</t>
  </si>
  <si>
    <t>Total Assets</t>
  </si>
  <si>
    <t>المطاليب:</t>
  </si>
  <si>
    <t xml:space="preserve"> Liabilities</t>
  </si>
  <si>
    <t>حسابات شركات التأمين وإعادة التأمين الدائنة</t>
  </si>
  <si>
    <t>Accounts payable to insurance companies and reinsurance</t>
  </si>
  <si>
    <t>قروض بنكية</t>
  </si>
  <si>
    <t>Bank Loans</t>
  </si>
  <si>
    <t>ذمم دائنة - أطراف ذات علاقة</t>
  </si>
  <si>
    <t>Accounts payable - related parties</t>
  </si>
  <si>
    <t xml:space="preserve">عملاء دائنون </t>
  </si>
  <si>
    <t>Customer Accounts payable</t>
  </si>
  <si>
    <t>الاحتياطيات الفنية و الحسابية</t>
  </si>
  <si>
    <t>Net Mathematical and Technical Provisions</t>
  </si>
  <si>
    <t xml:space="preserve">ذمم دائنة ودائنون مختلفون - أطراف مقربة </t>
  </si>
  <si>
    <t>Accounts payable</t>
  </si>
  <si>
    <t>مطلوبات ضريبية مؤجلة</t>
  </si>
  <si>
    <t>مؤونة ضريبة الدخل</t>
  </si>
  <si>
    <t>Income tax provision</t>
  </si>
  <si>
    <t>مجموع المطلوبات</t>
  </si>
  <si>
    <t>Total liabilities</t>
  </si>
  <si>
    <t>حقوق المساهمين:</t>
  </si>
  <si>
    <t xml:space="preserve"> Shareholders Equity</t>
  </si>
  <si>
    <t xml:space="preserve">رأس المال </t>
  </si>
  <si>
    <t>share capital</t>
  </si>
  <si>
    <t>احتياطى قانوني</t>
  </si>
  <si>
    <t>Compulsory Reserves</t>
  </si>
  <si>
    <t>احتياطى خاص</t>
  </si>
  <si>
    <t>Special reserve</t>
  </si>
  <si>
    <t>الأرباح المدورة</t>
  </si>
  <si>
    <t>Retained earnings</t>
  </si>
  <si>
    <t>مكاسب (خسائر) غير محققة متراكمة ناتجة عن تغيرات أسعار الصرف</t>
  </si>
  <si>
    <t>Realized gains (losses) resulting from exchange rate changes</t>
  </si>
  <si>
    <r>
      <t xml:space="preserve">مكاسب (خسائر) غير محققة </t>
    </r>
    <r>
      <rPr>
        <u/>
        <sz val="11"/>
        <color theme="1"/>
        <rFont val="Calibri"/>
        <family val="2"/>
        <scheme val="minor"/>
      </rPr>
      <t>للسنة</t>
    </r>
    <r>
      <rPr>
        <sz val="11"/>
        <color theme="1"/>
        <rFont val="Calibri"/>
        <family val="2"/>
        <scheme val="minor"/>
      </rPr>
      <t xml:space="preserve"> ناتجة عن تغيرات أسعار الصرف</t>
    </r>
  </si>
  <si>
    <t>Unrealized gains (losses) for the year from exchange rate changes</t>
  </si>
  <si>
    <t>صافي التغير في القيمة العادلة لاستثمارات متوفرة للبيع</t>
  </si>
  <si>
    <t>Net change in the fair value of available-for-sale investments</t>
  </si>
  <si>
    <t>أرباح (خسائر) السنة</t>
  </si>
  <si>
    <t>Profit for this year</t>
  </si>
  <si>
    <t>مجموع حقوق المساهمين</t>
  </si>
  <si>
    <t>Total Shareholders Equity</t>
  </si>
  <si>
    <t>مجموع المطلوبات وحقوق المساهمين</t>
  </si>
  <si>
    <t>Total Liabilities and Shareholders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</si>
</sst>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-;_-* #,##0.00\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76">
    <xf numFmtId="0" fontId="0" fillId="0" borderId="0" xfId="0"/>
    <xf numFmtId="0" fontId="5" fillId="0" borderId="0" xfId="0" applyFont="1" applyFill="1" applyAlignment="1">
      <alignment horizontal="right" vertical="center" inden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inden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2" fillId="3" borderId="1" xfId="0" applyFont="1" applyFill="1" applyBorder="1" applyAlignment="1">
      <alignment horizontal="right" inden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 inden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7" fontId="6" fillId="0" borderId="2" xfId="0" applyNumberFormat="1" applyFont="1" applyFill="1" applyBorder="1"/>
    <xf numFmtId="0" fontId="0" fillId="0" borderId="3" xfId="0" applyFont="1" applyFill="1" applyBorder="1" applyAlignment="1">
      <alignment horizontal="right" indent="1"/>
    </xf>
    <xf numFmtId="164" fontId="0" fillId="0" borderId="3" xfId="1" applyNumberFormat="1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37" fontId="0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/>
    <xf numFmtId="0" fontId="8" fillId="0" borderId="3" xfId="0" applyFont="1" applyBorder="1"/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vertical="center" wrapText="1"/>
    </xf>
    <xf numFmtId="41" fontId="9" fillId="0" borderId="3" xfId="2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0" fillId="0" borderId="0" xfId="0" applyFont="1" applyFill="1" applyBorder="1"/>
    <xf numFmtId="0" fontId="2" fillId="3" borderId="3" xfId="0" applyFont="1" applyFill="1" applyBorder="1" applyAlignment="1">
      <alignment horizontal="right" indent="1"/>
    </xf>
    <xf numFmtId="41" fontId="2" fillId="3" borderId="3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7" fontId="2" fillId="3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right" indent="1"/>
    </xf>
    <xf numFmtId="0" fontId="4" fillId="0" borderId="3" xfId="0" applyFont="1" applyFill="1" applyBorder="1" applyAlignment="1">
      <alignment horizontal="center" vertical="center"/>
    </xf>
    <xf numFmtId="37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/>
    <xf numFmtId="0" fontId="6" fillId="0" borderId="3" xfId="0" applyFont="1" applyFill="1" applyBorder="1" applyAlignment="1">
      <alignment horizontal="right" inden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/>
    <xf numFmtId="0" fontId="0" fillId="4" borderId="3" xfId="0" applyFont="1" applyFill="1" applyBorder="1" applyAlignment="1">
      <alignment horizontal="right" indent="1"/>
    </xf>
    <xf numFmtId="164" fontId="0" fillId="4" borderId="3" xfId="1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/>
    <xf numFmtId="164" fontId="9" fillId="0" borderId="4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7" fontId="7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41" fontId="0" fillId="0" borderId="3" xfId="2" applyFont="1" applyFill="1" applyBorder="1" applyAlignment="1">
      <alignment horizontal="center" vertical="center"/>
    </xf>
    <xf numFmtId="0" fontId="8" fillId="0" borderId="3" xfId="0" applyFont="1" applyFill="1" applyBorder="1" applyAlignment="1"/>
    <xf numFmtId="3" fontId="7" fillId="0" borderId="3" xfId="0" applyNumberFormat="1" applyFont="1" applyFill="1" applyBorder="1" applyAlignment="1">
      <alignment horizontal="center" vertical="center"/>
    </xf>
    <xf numFmtId="41" fontId="2" fillId="3" borderId="3" xfId="2" applyFont="1" applyFill="1" applyBorder="1" applyAlignment="1">
      <alignment horizontal="right" indent="1"/>
    </xf>
    <xf numFmtId="41" fontId="2" fillId="3" borderId="3" xfId="2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41" fontId="10" fillId="0" borderId="0" xfId="2" applyFont="1" applyFill="1" applyBorder="1"/>
    <xf numFmtId="0" fontId="2" fillId="3" borderId="4" xfId="0" applyFont="1" applyFill="1" applyBorder="1" applyAlignment="1">
      <alignment horizontal="right" indent="1"/>
    </xf>
    <xf numFmtId="164" fontId="2" fillId="3" borderId="4" xfId="1" applyNumberFormat="1" applyFont="1" applyFill="1" applyBorder="1" applyAlignment="1">
      <alignment horizontal="center" vertical="center"/>
    </xf>
    <xf numFmtId="37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0" xfId="0" applyFont="1" applyFill="1"/>
    <xf numFmtId="0" fontId="7" fillId="0" borderId="0" xfId="0" applyFont="1" applyFill="1" applyBorder="1" applyAlignment="1">
      <alignment horizontal="right" indent="1"/>
    </xf>
    <xf numFmtId="0" fontId="7" fillId="0" borderId="0" xfId="0" applyFont="1" applyFill="1" applyBorder="1" applyAlignment="1">
      <alignment horizontal="center" vertical="center"/>
    </xf>
    <xf numFmtId="37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 inden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indent="1"/>
    </xf>
  </cellXfs>
  <cellStyles count="9">
    <cellStyle name="Comma" xfId="1" builtinId="3"/>
    <cellStyle name="Comma [0]" xfId="2" builtinId="6"/>
    <cellStyle name="Comma 2" xfId="3"/>
    <cellStyle name="Normal" xfId="0" builtinId="0"/>
    <cellStyle name="Normal 2" xfId="4"/>
    <cellStyle name="Normal 3" xfId="5"/>
    <cellStyle name="Normal 4" xfId="6"/>
    <cellStyle name="Normal 5" xfId="7"/>
    <cellStyle name="Normal 6" xfId="8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rightToLeft="1" tabSelected="1" zoomScale="85" zoomScaleNormal="85" workbookViewId="0">
      <pane xSplit="1" ySplit="4" topLeftCell="B5" activePane="bottomRight" state="frozenSplit"/>
      <selection pane="topRight" activeCell="B1" sqref="B1"/>
      <selection pane="bottomLeft" activeCell="A8" sqref="A8"/>
      <selection pane="bottomRight" activeCell="B11" sqref="B11"/>
    </sheetView>
  </sheetViews>
  <sheetFormatPr defaultColWidth="9.140625" defaultRowHeight="15"/>
  <cols>
    <col min="1" max="1" width="40.7109375" style="75" customWidth="1"/>
    <col min="2" max="18" width="15.7109375" style="2" customWidth="1"/>
    <col min="19" max="19" width="68.5703125" style="3" bestFit="1" customWidth="1"/>
    <col min="20" max="22" width="9.140625" style="3"/>
    <col min="23" max="16384" width="9.140625" style="28"/>
  </cols>
  <sheetData>
    <row r="1" spans="1:19">
      <c r="A1" s="1" t="s">
        <v>0</v>
      </c>
    </row>
    <row r="2" spans="1:19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 t="s">
        <v>2</v>
      </c>
    </row>
    <row r="3" spans="1:19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19">
      <c r="A4" s="10" t="s">
        <v>3</v>
      </c>
      <c r="B4" s="11">
        <v>2023</v>
      </c>
      <c r="C4" s="11">
        <v>2022</v>
      </c>
      <c r="D4" s="11">
        <v>2021</v>
      </c>
      <c r="E4" s="11">
        <v>2020</v>
      </c>
      <c r="F4" s="11">
        <v>2019</v>
      </c>
      <c r="G4" s="11">
        <v>2018</v>
      </c>
      <c r="H4" s="11">
        <v>2017</v>
      </c>
      <c r="I4" s="11">
        <v>2016</v>
      </c>
      <c r="J4" s="11">
        <v>2015</v>
      </c>
      <c r="K4" s="11">
        <v>2014</v>
      </c>
      <c r="L4" s="11">
        <v>2013</v>
      </c>
      <c r="M4" s="11">
        <v>2012</v>
      </c>
      <c r="N4" s="11">
        <v>2011</v>
      </c>
      <c r="O4" s="11">
        <v>2010</v>
      </c>
      <c r="P4" s="11">
        <v>2009</v>
      </c>
      <c r="Q4" s="11">
        <v>2008</v>
      </c>
      <c r="R4" s="11">
        <v>2007</v>
      </c>
      <c r="S4" s="12" t="s">
        <v>2</v>
      </c>
    </row>
    <row r="5" spans="1:19">
      <c r="A5" s="13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6"/>
      <c r="Q5" s="16"/>
      <c r="R5" s="16"/>
      <c r="S5" s="17" t="s">
        <v>5</v>
      </c>
    </row>
    <row r="6" spans="1:19">
      <c r="A6" s="18" t="s">
        <v>6</v>
      </c>
      <c r="B6" s="19">
        <v>24587645170</v>
      </c>
      <c r="C6" s="19">
        <v>3654265239</v>
      </c>
      <c r="D6" s="19">
        <v>2203548372</v>
      </c>
      <c r="E6" s="19">
        <v>2355848967</v>
      </c>
      <c r="F6" s="19">
        <v>1669195962</v>
      </c>
      <c r="G6" s="19">
        <v>1253978391</v>
      </c>
      <c r="H6" s="19">
        <v>1762044846</v>
      </c>
      <c r="I6" s="20">
        <v>1189941209</v>
      </c>
      <c r="J6" s="20">
        <v>1277019061</v>
      </c>
      <c r="K6" s="20">
        <v>943252093</v>
      </c>
      <c r="L6" s="20">
        <v>648125582</v>
      </c>
      <c r="M6" s="20">
        <v>315225926</v>
      </c>
      <c r="N6" s="20">
        <v>194766244</v>
      </c>
      <c r="O6" s="21">
        <v>176055109</v>
      </c>
      <c r="P6" s="21">
        <v>1531117770</v>
      </c>
      <c r="Q6" s="21">
        <v>1985105814</v>
      </c>
      <c r="R6" s="21">
        <v>918102577</v>
      </c>
      <c r="S6" s="22" t="s">
        <v>7</v>
      </c>
    </row>
    <row r="7" spans="1:19">
      <c r="A7" s="18" t="s">
        <v>8</v>
      </c>
      <c r="B7" s="19">
        <v>13458376000</v>
      </c>
      <c r="C7" s="19">
        <v>5637805000</v>
      </c>
      <c r="D7" s="19">
        <v>6515906560</v>
      </c>
      <c r="E7" s="19">
        <v>4191392599</v>
      </c>
      <c r="F7" s="19">
        <v>2666956858</v>
      </c>
      <c r="G7" s="19">
        <v>2739893430</v>
      </c>
      <c r="H7" s="19">
        <v>2220273062</v>
      </c>
      <c r="I7" s="20">
        <v>2108314826</v>
      </c>
      <c r="J7" s="20">
        <v>1794312591</v>
      </c>
      <c r="K7" s="20">
        <v>2287000005</v>
      </c>
      <c r="L7" s="20">
        <v>2176756265</v>
      </c>
      <c r="M7" s="20">
        <v>2195215924</v>
      </c>
      <c r="N7" s="20">
        <v>2226739246</v>
      </c>
      <c r="O7" s="21">
        <v>2090003075</v>
      </c>
      <c r="P7" s="21">
        <v>599642719</v>
      </c>
      <c r="Q7" s="21" t="s">
        <v>9</v>
      </c>
      <c r="R7" s="21" t="s">
        <v>9</v>
      </c>
      <c r="S7" s="22" t="s">
        <v>10</v>
      </c>
    </row>
    <row r="8" spans="1:19">
      <c r="A8" s="18" t="s">
        <v>11</v>
      </c>
      <c r="B8" s="19">
        <v>925221367.96000004</v>
      </c>
      <c r="C8" s="19">
        <v>439856483</v>
      </c>
      <c r="D8" s="19">
        <v>114791572</v>
      </c>
      <c r="E8" s="19">
        <v>45368469</v>
      </c>
      <c r="F8" s="19">
        <v>23391638</v>
      </c>
      <c r="G8" s="19">
        <v>53560000</v>
      </c>
      <c r="H8" s="19">
        <v>41200000</v>
      </c>
      <c r="I8" s="20">
        <v>30900000</v>
      </c>
      <c r="J8" s="20">
        <v>30900000</v>
      </c>
      <c r="K8" s="20">
        <v>30900000</v>
      </c>
      <c r="L8" s="20">
        <v>30900000</v>
      </c>
      <c r="M8" s="20">
        <v>30900000</v>
      </c>
      <c r="N8" s="20">
        <v>30900000</v>
      </c>
      <c r="O8" s="21">
        <v>30900000</v>
      </c>
      <c r="P8" s="21">
        <v>20600000</v>
      </c>
      <c r="Q8" s="21">
        <v>20600000</v>
      </c>
      <c r="R8" s="21">
        <v>12875000</v>
      </c>
      <c r="S8" s="22" t="s">
        <v>12</v>
      </c>
    </row>
    <row r="9" spans="1:19">
      <c r="A9" s="18" t="s">
        <v>13</v>
      </c>
      <c r="B9" s="19">
        <v>57983851</v>
      </c>
      <c r="C9" s="19">
        <v>57983850</v>
      </c>
      <c r="D9" s="19">
        <v>57983850</v>
      </c>
      <c r="E9" s="19">
        <v>57983850</v>
      </c>
      <c r="F9" s="19">
        <v>63860000</v>
      </c>
      <c r="G9" s="19">
        <v>29512320</v>
      </c>
      <c r="H9" s="19">
        <v>38828520</v>
      </c>
      <c r="I9" s="20">
        <v>12434798</v>
      </c>
      <c r="J9" s="20">
        <v>7718132</v>
      </c>
      <c r="K9" s="20">
        <v>8734535</v>
      </c>
      <c r="L9" s="20">
        <v>8220656</v>
      </c>
      <c r="M9" s="20" t="s">
        <v>9</v>
      </c>
      <c r="N9" s="20" t="s">
        <v>9</v>
      </c>
      <c r="O9" s="21" t="s">
        <v>9</v>
      </c>
      <c r="P9" s="21" t="s">
        <v>9</v>
      </c>
      <c r="Q9" s="21" t="s">
        <v>9</v>
      </c>
      <c r="R9" s="21" t="s">
        <v>9</v>
      </c>
      <c r="S9" s="22" t="s">
        <v>14</v>
      </c>
    </row>
    <row r="10" spans="1:19">
      <c r="A10" s="18" t="s">
        <v>15</v>
      </c>
      <c r="B10" s="19"/>
      <c r="C10" s="19"/>
      <c r="D10" s="19">
        <v>0</v>
      </c>
      <c r="E10" s="19"/>
      <c r="F10" s="19">
        <v>0</v>
      </c>
      <c r="G10" s="19" t="s">
        <v>9</v>
      </c>
      <c r="H10" s="19" t="s">
        <v>9</v>
      </c>
      <c r="I10" s="20">
        <v>601432400</v>
      </c>
      <c r="J10" s="20">
        <v>601432400</v>
      </c>
      <c r="K10" s="20" t="s">
        <v>9</v>
      </c>
      <c r="L10" s="20" t="s">
        <v>9</v>
      </c>
      <c r="M10" s="20" t="s">
        <v>9</v>
      </c>
      <c r="N10" s="20" t="s">
        <v>9</v>
      </c>
      <c r="O10" s="20" t="s">
        <v>9</v>
      </c>
      <c r="P10" s="20" t="s">
        <v>9</v>
      </c>
      <c r="Q10" s="20" t="s">
        <v>9</v>
      </c>
      <c r="R10" s="20" t="s">
        <v>9</v>
      </c>
      <c r="S10" s="22"/>
    </row>
    <row r="11" spans="1:19">
      <c r="A11" s="18" t="s">
        <v>16</v>
      </c>
      <c r="B11" s="19">
        <v>401343211</v>
      </c>
      <c r="C11" s="19">
        <v>294729818</v>
      </c>
      <c r="D11" s="19">
        <v>310438504</v>
      </c>
      <c r="E11" s="19">
        <v>526406624</v>
      </c>
      <c r="F11" s="19">
        <v>350518152</v>
      </c>
      <c r="G11" s="19">
        <v>361834271</v>
      </c>
      <c r="H11" s="19">
        <v>310419812</v>
      </c>
      <c r="I11" s="20">
        <v>205901096</v>
      </c>
      <c r="J11" s="20">
        <v>163402905</v>
      </c>
      <c r="K11" s="20">
        <v>73982861</v>
      </c>
      <c r="L11" s="20">
        <v>157052835</v>
      </c>
      <c r="M11" s="20">
        <v>88275512</v>
      </c>
      <c r="N11" s="20">
        <v>74348725</v>
      </c>
      <c r="O11" s="21">
        <v>126233920</v>
      </c>
      <c r="P11" s="21">
        <v>52135871</v>
      </c>
      <c r="Q11" s="21">
        <v>58720330</v>
      </c>
      <c r="R11" s="21">
        <v>51557920</v>
      </c>
      <c r="S11" s="23" t="s">
        <v>17</v>
      </c>
    </row>
    <row r="12" spans="1:19">
      <c r="A12" s="18" t="s">
        <v>18</v>
      </c>
      <c r="B12" s="19">
        <v>3456415969</v>
      </c>
      <c r="C12" s="19">
        <v>867519488</v>
      </c>
      <c r="D12" s="19">
        <v>706034078</v>
      </c>
      <c r="E12" s="19">
        <v>340778196</v>
      </c>
      <c r="F12" s="19">
        <v>161834025</v>
      </c>
      <c r="G12" s="19">
        <v>112540364</v>
      </c>
      <c r="H12" s="19">
        <v>162837207</v>
      </c>
      <c r="I12" s="20">
        <v>467494980</v>
      </c>
      <c r="J12" s="20">
        <v>7576451</v>
      </c>
      <c r="K12" s="20">
        <v>8591702</v>
      </c>
      <c r="L12" s="20">
        <v>2015232</v>
      </c>
      <c r="M12" s="20">
        <v>2229764</v>
      </c>
      <c r="N12" s="20">
        <v>1329193</v>
      </c>
      <c r="O12" s="21">
        <v>426827</v>
      </c>
      <c r="P12" s="21">
        <v>1287422</v>
      </c>
      <c r="Q12" s="21">
        <v>2337649</v>
      </c>
      <c r="R12" s="21">
        <v>75190</v>
      </c>
      <c r="S12" s="24" t="s">
        <v>19</v>
      </c>
    </row>
    <row r="13" spans="1:19">
      <c r="A13" s="18" t="s">
        <v>20</v>
      </c>
      <c r="B13" s="19">
        <v>24258979</v>
      </c>
      <c r="C13" s="19">
        <v>25279945</v>
      </c>
      <c r="D13" s="19">
        <v>46569322</v>
      </c>
      <c r="E13" s="19">
        <v>95679499</v>
      </c>
      <c r="F13" s="19">
        <v>63169042</v>
      </c>
      <c r="G13" s="19">
        <v>306430243</v>
      </c>
      <c r="H13" s="19">
        <v>255890431</v>
      </c>
      <c r="I13" s="20">
        <v>190221069</v>
      </c>
      <c r="J13" s="20">
        <v>119030837</v>
      </c>
      <c r="K13" s="20">
        <v>106857580</v>
      </c>
      <c r="L13" s="20">
        <v>46040330</v>
      </c>
      <c r="M13" s="20">
        <v>41179724</v>
      </c>
      <c r="N13" s="20">
        <v>55283697</v>
      </c>
      <c r="O13" s="21">
        <v>44233493</v>
      </c>
      <c r="P13" s="21">
        <v>30028293</v>
      </c>
      <c r="Q13" s="21">
        <v>82025271</v>
      </c>
      <c r="R13" s="21">
        <v>81461724</v>
      </c>
      <c r="S13" s="22" t="s">
        <v>21</v>
      </c>
    </row>
    <row r="14" spans="1:19">
      <c r="A14" s="18" t="s">
        <v>22</v>
      </c>
      <c r="B14" s="19">
        <v>141094464</v>
      </c>
      <c r="C14" s="19">
        <v>112565599</v>
      </c>
      <c r="D14" s="19">
        <v>107909504</v>
      </c>
      <c r="E14" s="19">
        <v>90749156</v>
      </c>
      <c r="F14" s="19">
        <v>72726283</v>
      </c>
      <c r="G14" s="19">
        <v>40694287</v>
      </c>
      <c r="H14" s="19">
        <v>81365008</v>
      </c>
      <c r="I14" s="20">
        <v>135269022</v>
      </c>
      <c r="J14" s="20">
        <v>103371794</v>
      </c>
      <c r="K14" s="20">
        <v>46903978</v>
      </c>
      <c r="L14" s="20">
        <v>41871919</v>
      </c>
      <c r="M14" s="20">
        <v>93655680</v>
      </c>
      <c r="N14" s="20">
        <v>81134554</v>
      </c>
      <c r="O14" s="21">
        <v>61170954</v>
      </c>
      <c r="P14" s="21">
        <v>9969839</v>
      </c>
      <c r="Q14" s="21">
        <v>3159548</v>
      </c>
      <c r="R14" s="21">
        <v>3679309</v>
      </c>
      <c r="S14" s="22" t="s">
        <v>23</v>
      </c>
    </row>
    <row r="15" spans="1:19">
      <c r="A15" s="18" t="s">
        <v>24</v>
      </c>
      <c r="B15" s="19">
        <v>2919418241</v>
      </c>
      <c r="C15" s="19">
        <f>709545681+1</f>
        <v>709545682</v>
      </c>
      <c r="D15" s="19">
        <v>803627319</v>
      </c>
      <c r="E15" s="19">
        <v>623774399</v>
      </c>
      <c r="F15" s="19">
        <v>402741343</v>
      </c>
      <c r="G15" s="19">
        <v>493160743</v>
      </c>
      <c r="H15" s="19">
        <v>227071984</v>
      </c>
      <c r="I15" s="20">
        <v>257451923</v>
      </c>
      <c r="J15" s="20">
        <v>236219081</v>
      </c>
      <c r="K15" s="20">
        <v>125976047</v>
      </c>
      <c r="L15" s="20">
        <v>86601350</v>
      </c>
      <c r="M15" s="20">
        <v>73800320</v>
      </c>
      <c r="N15" s="20">
        <v>75946296</v>
      </c>
      <c r="O15" s="21">
        <v>81871314</v>
      </c>
      <c r="P15" s="21">
        <v>48488953</v>
      </c>
      <c r="Q15" s="21">
        <v>52821774</v>
      </c>
      <c r="R15" s="21">
        <v>28638056</v>
      </c>
      <c r="S15" s="24" t="s">
        <v>25</v>
      </c>
    </row>
    <row r="16" spans="1:19">
      <c r="A16" s="18" t="s">
        <v>26</v>
      </c>
      <c r="B16" s="19">
        <v>638158389</v>
      </c>
      <c r="C16" s="19">
        <v>775238374</v>
      </c>
      <c r="D16" s="19">
        <v>846687560</v>
      </c>
      <c r="E16" s="19">
        <v>395379933</v>
      </c>
      <c r="F16" s="19">
        <v>305538764</v>
      </c>
      <c r="G16" s="19">
        <v>327397274</v>
      </c>
      <c r="H16" s="19">
        <v>343245979</v>
      </c>
      <c r="I16" s="20">
        <v>367382804</v>
      </c>
      <c r="J16" s="20">
        <v>389087717</v>
      </c>
      <c r="K16" s="20">
        <v>277568735</v>
      </c>
      <c r="L16" s="20">
        <v>289750735</v>
      </c>
      <c r="M16" s="20">
        <v>307251818</v>
      </c>
      <c r="N16" s="20">
        <v>300163930</v>
      </c>
      <c r="O16" s="21">
        <v>315664016</v>
      </c>
      <c r="P16" s="21">
        <v>335463668</v>
      </c>
      <c r="Q16" s="21">
        <v>353665151</v>
      </c>
      <c r="R16" s="21">
        <v>330691680</v>
      </c>
      <c r="S16" s="25" t="s">
        <v>27</v>
      </c>
    </row>
    <row r="17" spans="1:22" ht="17.25">
      <c r="A17" s="18" t="s">
        <v>28</v>
      </c>
      <c r="B17" s="26">
        <v>25000000</v>
      </c>
      <c r="C17" s="26">
        <v>25000000</v>
      </c>
      <c r="D17" s="26">
        <v>25000000</v>
      </c>
      <c r="E17" s="26">
        <v>25000000</v>
      </c>
      <c r="F17" s="26">
        <v>25000000</v>
      </c>
      <c r="G17" s="26">
        <v>25000000</v>
      </c>
      <c r="H17" s="26">
        <v>25000000</v>
      </c>
      <c r="I17" s="26">
        <v>25000000</v>
      </c>
      <c r="J17" s="26">
        <v>25000000</v>
      </c>
      <c r="K17" s="26">
        <v>25000000</v>
      </c>
      <c r="L17" s="26">
        <v>25000000</v>
      </c>
      <c r="M17" s="26">
        <v>25000000</v>
      </c>
      <c r="N17" s="26">
        <v>25000000</v>
      </c>
      <c r="O17" s="26">
        <v>25000000</v>
      </c>
      <c r="P17" s="26">
        <v>25000000</v>
      </c>
      <c r="Q17" s="26">
        <v>25000000</v>
      </c>
      <c r="R17" s="26">
        <v>25000000</v>
      </c>
      <c r="S17" s="27" t="s">
        <v>29</v>
      </c>
    </row>
    <row r="18" spans="1:22">
      <c r="A18" s="29" t="s">
        <v>30</v>
      </c>
      <c r="B18" s="30">
        <f>SUM(B6:B17)-1</f>
        <v>46634915640.959999</v>
      </c>
      <c r="C18" s="30">
        <f>SUM(C6:C17)-1</f>
        <v>12599789477</v>
      </c>
      <c r="D18" s="30">
        <f>SUM(D6:D17)-1</f>
        <v>11738496640</v>
      </c>
      <c r="E18" s="30">
        <f>SUM(E6:E17)</f>
        <v>8748361692</v>
      </c>
      <c r="F18" s="30">
        <f>SUM(F6:F17)</f>
        <v>5804932067</v>
      </c>
      <c r="G18" s="31">
        <f t="shared" ref="G18:R18" si="0">SUM(G6:G17)</f>
        <v>5744001323</v>
      </c>
      <c r="H18" s="31">
        <f t="shared" si="0"/>
        <v>5468176849</v>
      </c>
      <c r="I18" s="31">
        <f t="shared" si="0"/>
        <v>5591744127</v>
      </c>
      <c r="J18" s="31">
        <f t="shared" si="0"/>
        <v>4755070969</v>
      </c>
      <c r="K18" s="31">
        <f t="shared" si="0"/>
        <v>3934767536</v>
      </c>
      <c r="L18" s="31">
        <f t="shared" si="0"/>
        <v>3512334904</v>
      </c>
      <c r="M18" s="32">
        <f t="shared" si="0"/>
        <v>3172734668</v>
      </c>
      <c r="N18" s="32">
        <f t="shared" si="0"/>
        <v>3065611885</v>
      </c>
      <c r="O18" s="32">
        <f t="shared" si="0"/>
        <v>2951558708</v>
      </c>
      <c r="P18" s="32">
        <f t="shared" si="0"/>
        <v>2653734535</v>
      </c>
      <c r="Q18" s="32">
        <f t="shared" si="0"/>
        <v>2583435537</v>
      </c>
      <c r="R18" s="32">
        <f t="shared" si="0"/>
        <v>1452081456</v>
      </c>
      <c r="S18" s="33" t="s">
        <v>31</v>
      </c>
    </row>
    <row r="19" spans="1:22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6"/>
      <c r="O19" s="36"/>
      <c r="P19" s="36"/>
      <c r="Q19" s="36"/>
      <c r="R19" s="36"/>
      <c r="S19" s="37"/>
    </row>
    <row r="20" spans="1:22">
      <c r="A20" s="38" t="s">
        <v>32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5"/>
      <c r="O20" s="21"/>
      <c r="P20" s="21"/>
      <c r="Q20" s="21"/>
      <c r="R20" s="21"/>
      <c r="S20" s="40" t="s">
        <v>33</v>
      </c>
    </row>
    <row r="21" spans="1:22">
      <c r="A21" s="18" t="s">
        <v>34</v>
      </c>
      <c r="B21" s="19">
        <v>5548069079</v>
      </c>
      <c r="C21" s="19">
        <v>1368659128</v>
      </c>
      <c r="D21" s="19">
        <v>1110352765.4000001</v>
      </c>
      <c r="E21" s="19">
        <v>619615663</v>
      </c>
      <c r="F21" s="19">
        <v>216504057</v>
      </c>
      <c r="G21" s="19">
        <v>306306011</v>
      </c>
      <c r="H21" s="19">
        <v>291821959</v>
      </c>
      <c r="I21" s="20">
        <v>563689191</v>
      </c>
      <c r="J21" s="20">
        <v>165696618</v>
      </c>
      <c r="K21" s="20">
        <v>120802158</v>
      </c>
      <c r="L21" s="20">
        <v>107290447</v>
      </c>
      <c r="M21" s="20">
        <v>100457208</v>
      </c>
      <c r="N21" s="20">
        <v>126991618</v>
      </c>
      <c r="O21" s="21">
        <v>114805664</v>
      </c>
      <c r="P21" s="21">
        <v>73171149</v>
      </c>
      <c r="Q21" s="21">
        <v>53896413</v>
      </c>
      <c r="R21" s="21">
        <v>39404367</v>
      </c>
      <c r="S21" s="25" t="s">
        <v>35</v>
      </c>
    </row>
    <row r="22" spans="1:22">
      <c r="A22" s="41" t="s">
        <v>36</v>
      </c>
      <c r="B22" s="19"/>
      <c r="C22" s="19"/>
      <c r="D22" s="19">
        <v>0</v>
      </c>
      <c r="E22" s="19">
        <v>0</v>
      </c>
      <c r="F22" s="19">
        <v>0</v>
      </c>
      <c r="G22" s="42" t="s">
        <v>9</v>
      </c>
      <c r="H22" s="42" t="s">
        <v>9</v>
      </c>
      <c r="I22" s="20" t="s">
        <v>9</v>
      </c>
      <c r="J22" s="20">
        <v>44600000</v>
      </c>
      <c r="K22" s="20" t="s">
        <v>9</v>
      </c>
      <c r="L22" s="20" t="s">
        <v>9</v>
      </c>
      <c r="M22" s="20" t="s">
        <v>9</v>
      </c>
      <c r="N22" s="20" t="s">
        <v>9</v>
      </c>
      <c r="O22" s="20" t="s">
        <v>9</v>
      </c>
      <c r="P22" s="20" t="s">
        <v>9</v>
      </c>
      <c r="Q22" s="20" t="s">
        <v>9</v>
      </c>
      <c r="R22" s="20" t="s">
        <v>9</v>
      </c>
      <c r="S22" s="43" t="s">
        <v>37</v>
      </c>
    </row>
    <row r="23" spans="1:22">
      <c r="A23" s="18" t="s">
        <v>38</v>
      </c>
      <c r="B23" s="19">
        <v>1466752</v>
      </c>
      <c r="C23" s="19">
        <v>127217</v>
      </c>
      <c r="D23" s="19">
        <v>16337996</v>
      </c>
      <c r="E23" s="19">
        <v>2205111</v>
      </c>
      <c r="F23" s="19">
        <v>71824</v>
      </c>
      <c r="G23" s="19">
        <v>14859949</v>
      </c>
      <c r="H23" s="19">
        <f>8098379-0.5</f>
        <v>8098378.5</v>
      </c>
      <c r="I23" s="20">
        <v>6718394</v>
      </c>
      <c r="J23" s="20">
        <v>44569603</v>
      </c>
      <c r="K23" s="20">
        <v>1802657</v>
      </c>
      <c r="L23" s="20">
        <v>1029648</v>
      </c>
      <c r="M23" s="20">
        <v>980964</v>
      </c>
      <c r="N23" s="20">
        <v>3596497</v>
      </c>
      <c r="O23" s="21">
        <v>1781075</v>
      </c>
      <c r="P23" s="21">
        <v>3378608</v>
      </c>
      <c r="Q23" s="21">
        <v>7126365</v>
      </c>
      <c r="R23" s="21">
        <v>2366587</v>
      </c>
      <c r="S23" s="22" t="s">
        <v>39</v>
      </c>
    </row>
    <row r="24" spans="1:22">
      <c r="A24" s="18" t="s">
        <v>40</v>
      </c>
      <c r="B24" s="19">
        <v>100401560</v>
      </c>
      <c r="C24" s="19">
        <v>61941579</v>
      </c>
      <c r="D24" s="19">
        <v>77725099</v>
      </c>
      <c r="E24" s="19">
        <v>2731980</v>
      </c>
      <c r="F24" s="19">
        <v>11137133</v>
      </c>
      <c r="G24" s="19">
        <v>16880023</v>
      </c>
      <c r="H24" s="19">
        <v>20281859</v>
      </c>
      <c r="I24" s="20">
        <v>17265549</v>
      </c>
      <c r="J24" s="20">
        <v>43417907</v>
      </c>
      <c r="K24" s="20">
        <v>12020583</v>
      </c>
      <c r="L24" s="20">
        <v>15729158</v>
      </c>
      <c r="M24" s="20">
        <v>29951287</v>
      </c>
      <c r="N24" s="20">
        <v>10968597</v>
      </c>
      <c r="O24" s="21">
        <v>16499949</v>
      </c>
      <c r="P24" s="21">
        <v>11412303</v>
      </c>
      <c r="Q24" s="21">
        <v>1828821</v>
      </c>
      <c r="R24" s="44" t="s">
        <v>9</v>
      </c>
      <c r="S24" s="23" t="s">
        <v>41</v>
      </c>
    </row>
    <row r="25" spans="1:22">
      <c r="A25" s="18" t="s">
        <v>42</v>
      </c>
      <c r="B25" s="19">
        <v>4826513268</v>
      </c>
      <c r="C25" s="19">
        <v>2001884612</v>
      </c>
      <c r="D25" s="19">
        <v>2803087933</v>
      </c>
      <c r="E25" s="19">
        <v>3179826875</v>
      </c>
      <c r="F25" s="19">
        <v>2487029452</v>
      </c>
      <c r="G25" s="19">
        <v>2839429157</v>
      </c>
      <c r="H25" s="19">
        <f>2499772766-0.5</f>
        <v>2499772765.5</v>
      </c>
      <c r="I25" s="20">
        <v>2399575729</v>
      </c>
      <c r="J25" s="20">
        <v>2302557936</v>
      </c>
      <c r="K25" s="20">
        <v>2078321385</v>
      </c>
      <c r="L25" s="20">
        <v>1966143823</v>
      </c>
      <c r="M25" s="20">
        <v>1718220197</v>
      </c>
      <c r="N25" s="20">
        <v>1621664563</v>
      </c>
      <c r="O25" s="21">
        <v>1544473579</v>
      </c>
      <c r="P25" s="21">
        <v>1356679717</v>
      </c>
      <c r="Q25" s="21">
        <v>1375123787</v>
      </c>
      <c r="R25" s="21">
        <f>93539256+340128518</f>
        <v>433667774</v>
      </c>
      <c r="S25" s="23" t="s">
        <v>43</v>
      </c>
    </row>
    <row r="26" spans="1:22">
      <c r="A26" s="18" t="s">
        <v>44</v>
      </c>
      <c r="B26" s="19">
        <v>2079998718</v>
      </c>
      <c r="C26" s="19">
        <v>772967760</v>
      </c>
      <c r="D26" s="19">
        <v>584727428</v>
      </c>
      <c r="E26" s="19">
        <v>393854783</v>
      </c>
      <c r="F26" s="19">
        <v>84808786</v>
      </c>
      <c r="G26" s="19">
        <v>68634533</v>
      </c>
      <c r="H26" s="19">
        <v>147176785</v>
      </c>
      <c r="I26" s="20">
        <v>109971668</v>
      </c>
      <c r="J26" s="20">
        <v>66882690</v>
      </c>
      <c r="K26" s="20">
        <v>61819474</v>
      </c>
      <c r="L26" s="20">
        <v>58526104</v>
      </c>
      <c r="M26" s="20">
        <v>59615530</v>
      </c>
      <c r="N26" s="20">
        <v>49973475</v>
      </c>
      <c r="O26" s="21">
        <v>44124837</v>
      </c>
      <c r="P26" s="21">
        <v>33389591</v>
      </c>
      <c r="Q26" s="21">
        <v>61286793</v>
      </c>
      <c r="R26" s="21">
        <v>21170431</v>
      </c>
      <c r="S26" s="45" t="s">
        <v>45</v>
      </c>
    </row>
    <row r="27" spans="1:22">
      <c r="A27" s="18" t="s">
        <v>46</v>
      </c>
      <c r="B27" s="19">
        <v>1069836</v>
      </c>
      <c r="C27" s="19">
        <v>1069836</v>
      </c>
      <c r="D27" s="19">
        <v>1069836</v>
      </c>
      <c r="E27" s="19">
        <v>1069836</v>
      </c>
      <c r="F27" s="19">
        <v>2039400</v>
      </c>
      <c r="G27" s="19">
        <v>2039400</v>
      </c>
      <c r="H27" s="42" t="s">
        <v>9</v>
      </c>
      <c r="I27" s="42" t="s">
        <v>9</v>
      </c>
      <c r="J27" s="42" t="s">
        <v>9</v>
      </c>
      <c r="K27" s="42" t="s">
        <v>9</v>
      </c>
      <c r="L27" s="42" t="s">
        <v>9</v>
      </c>
      <c r="M27" s="42" t="s">
        <v>9</v>
      </c>
      <c r="N27" s="42" t="s">
        <v>9</v>
      </c>
      <c r="O27" s="42" t="s">
        <v>9</v>
      </c>
      <c r="P27" s="42" t="s">
        <v>9</v>
      </c>
      <c r="Q27" s="42" t="s">
        <v>9</v>
      </c>
      <c r="R27" s="42" t="s">
        <v>9</v>
      </c>
      <c r="S27" s="45"/>
    </row>
    <row r="28" spans="1:22" ht="17.25">
      <c r="A28" s="18" t="s">
        <v>47</v>
      </c>
      <c r="B28" s="46">
        <v>1186420</v>
      </c>
      <c r="C28" s="46">
        <v>1186420</v>
      </c>
      <c r="D28" s="46">
        <v>1186420</v>
      </c>
      <c r="E28" s="46">
        <v>15137149</v>
      </c>
      <c r="F28" s="46">
        <v>147751721</v>
      </c>
      <c r="G28" s="47">
        <v>24986015</v>
      </c>
      <c r="H28" s="26">
        <f>122360481-0.5</f>
        <v>122360480.5</v>
      </c>
      <c r="I28" s="26">
        <v>37032138</v>
      </c>
      <c r="J28" s="26">
        <v>43815229</v>
      </c>
      <c r="K28" s="26">
        <v>51411467</v>
      </c>
      <c r="L28" s="26">
        <v>33563610</v>
      </c>
      <c r="M28" s="26">
        <v>23313380</v>
      </c>
      <c r="N28" s="26">
        <v>24283990</v>
      </c>
      <c r="O28" s="26">
        <v>30038159</v>
      </c>
      <c r="P28" s="26">
        <v>35065881</v>
      </c>
      <c r="Q28" s="26">
        <v>31213861</v>
      </c>
      <c r="R28" s="26">
        <v>17997834</v>
      </c>
      <c r="S28" s="22" t="s">
        <v>48</v>
      </c>
    </row>
    <row r="29" spans="1:22">
      <c r="A29" s="29" t="s">
        <v>49</v>
      </c>
      <c r="B29" s="48">
        <f>SUM(B21:B28)</f>
        <v>12558705633</v>
      </c>
      <c r="C29" s="48">
        <f>SUM(C21:C28)</f>
        <v>4207836552</v>
      </c>
      <c r="D29" s="48">
        <f>SUM(D21:D28)</f>
        <v>4594487477.3999996</v>
      </c>
      <c r="E29" s="48">
        <f>SUM(E21:E28)</f>
        <v>4214441397</v>
      </c>
      <c r="F29" s="48">
        <f t="shared" ref="F29:R29" si="1">SUM(F21:F28)</f>
        <v>2949342373</v>
      </c>
      <c r="G29" s="31">
        <f t="shared" si="1"/>
        <v>3273135088</v>
      </c>
      <c r="H29" s="31">
        <f t="shared" si="1"/>
        <v>3089512227.5</v>
      </c>
      <c r="I29" s="31">
        <f t="shared" si="1"/>
        <v>3134252669</v>
      </c>
      <c r="J29" s="31">
        <f t="shared" si="1"/>
        <v>2711539983</v>
      </c>
      <c r="K29" s="31">
        <f t="shared" si="1"/>
        <v>2326177724</v>
      </c>
      <c r="L29" s="31">
        <f t="shared" si="1"/>
        <v>2182282790</v>
      </c>
      <c r="M29" s="32">
        <f t="shared" si="1"/>
        <v>1932538566</v>
      </c>
      <c r="N29" s="32">
        <f t="shared" si="1"/>
        <v>1837478740</v>
      </c>
      <c r="O29" s="32">
        <f t="shared" si="1"/>
        <v>1751723263</v>
      </c>
      <c r="P29" s="32">
        <f t="shared" si="1"/>
        <v>1513097249</v>
      </c>
      <c r="Q29" s="32">
        <f t="shared" si="1"/>
        <v>1530476040</v>
      </c>
      <c r="R29" s="32">
        <f t="shared" si="1"/>
        <v>514606993</v>
      </c>
      <c r="S29" s="33" t="s">
        <v>50</v>
      </c>
    </row>
    <row r="30" spans="1:22">
      <c r="A30" s="18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1"/>
      <c r="P30" s="21"/>
      <c r="Q30" s="21"/>
      <c r="R30" s="21"/>
      <c r="S30" s="45"/>
    </row>
    <row r="31" spans="1:22" s="52" customFormat="1">
      <c r="A31" s="38" t="s">
        <v>51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5"/>
      <c r="O31" s="49"/>
      <c r="P31" s="49"/>
      <c r="Q31" s="49"/>
      <c r="R31" s="49"/>
      <c r="S31" s="50" t="s">
        <v>52</v>
      </c>
      <c r="T31" s="51"/>
      <c r="U31" s="51"/>
      <c r="V31" s="51"/>
    </row>
    <row r="32" spans="1:22">
      <c r="A32" s="18" t="s">
        <v>53</v>
      </c>
      <c r="B32" s="19">
        <v>1500000000</v>
      </c>
      <c r="C32" s="20">
        <v>1500000000</v>
      </c>
      <c r="D32" s="20">
        <v>1500000000</v>
      </c>
      <c r="E32" s="20">
        <v>1500000000</v>
      </c>
      <c r="F32" s="20">
        <v>1500000000</v>
      </c>
      <c r="G32" s="20">
        <v>1360000000</v>
      </c>
      <c r="H32" s="20">
        <v>850000000</v>
      </c>
      <c r="I32" s="20">
        <v>850000000</v>
      </c>
      <c r="J32" s="20">
        <v>850000000</v>
      </c>
      <c r="K32" s="20">
        <v>850000000</v>
      </c>
      <c r="L32" s="20">
        <v>850000000</v>
      </c>
      <c r="M32" s="20">
        <v>850000000</v>
      </c>
      <c r="N32" s="20">
        <v>850000000</v>
      </c>
      <c r="O32" s="21">
        <v>850000000</v>
      </c>
      <c r="P32" s="21">
        <v>850000000</v>
      </c>
      <c r="Q32" s="21">
        <v>850000000</v>
      </c>
      <c r="R32" s="21">
        <v>850000000</v>
      </c>
      <c r="S32" s="22" t="s">
        <v>54</v>
      </c>
    </row>
    <row r="33" spans="1:22">
      <c r="A33" s="18" t="s">
        <v>55</v>
      </c>
      <c r="B33" s="19">
        <v>327170120</v>
      </c>
      <c r="C33" s="20">
        <v>327170120</v>
      </c>
      <c r="D33" s="20">
        <v>327170120</v>
      </c>
      <c r="E33" s="20">
        <v>327170120</v>
      </c>
      <c r="F33" s="20">
        <v>317821275</v>
      </c>
      <c r="G33" s="20">
        <v>228950753</v>
      </c>
      <c r="H33" s="20">
        <v>212500000</v>
      </c>
      <c r="I33" s="20">
        <v>212500000</v>
      </c>
      <c r="J33" s="20">
        <v>203076416</v>
      </c>
      <c r="K33" s="20">
        <v>177435332</v>
      </c>
      <c r="L33" s="20">
        <v>130717668</v>
      </c>
      <c r="M33" s="20">
        <v>75915890</v>
      </c>
      <c r="N33" s="20">
        <v>61821630</v>
      </c>
      <c r="O33" s="21">
        <v>44061907</v>
      </c>
      <c r="P33" s="21">
        <v>26058048</v>
      </c>
      <c r="Q33" s="21">
        <v>9700676</v>
      </c>
      <c r="R33" s="21" t="s">
        <v>9</v>
      </c>
      <c r="S33" s="22" t="s">
        <v>56</v>
      </c>
    </row>
    <row r="34" spans="1:22">
      <c r="A34" s="18" t="s">
        <v>57</v>
      </c>
      <c r="B34" s="19"/>
      <c r="C34" s="44"/>
      <c r="D34" s="44" t="s">
        <v>9</v>
      </c>
      <c r="E34" s="44" t="s">
        <v>9</v>
      </c>
      <c r="F34" s="44" t="s">
        <v>9</v>
      </c>
      <c r="G34" s="44" t="s">
        <v>9</v>
      </c>
      <c r="H34" s="44" t="s">
        <v>9</v>
      </c>
      <c r="I34" s="20" t="s">
        <v>9</v>
      </c>
      <c r="J34" s="20" t="s">
        <v>9</v>
      </c>
      <c r="K34" s="20" t="s">
        <v>9</v>
      </c>
      <c r="L34" s="20" t="s">
        <v>9</v>
      </c>
      <c r="M34" s="20">
        <v>142131103</v>
      </c>
      <c r="N34" s="20">
        <v>113942583</v>
      </c>
      <c r="O34" s="21">
        <v>78423138</v>
      </c>
      <c r="P34" s="21">
        <v>42415420</v>
      </c>
      <c r="Q34" s="21">
        <v>9700676</v>
      </c>
      <c r="R34" s="21" t="s">
        <v>9</v>
      </c>
      <c r="S34" s="22" t="s">
        <v>58</v>
      </c>
      <c r="T34" s="28"/>
      <c r="U34" s="28"/>
    </row>
    <row r="35" spans="1:22">
      <c r="A35" s="18" t="s">
        <v>59</v>
      </c>
      <c r="B35" s="53">
        <v>-758383347</v>
      </c>
      <c r="C35" s="54">
        <v>-669772421</v>
      </c>
      <c r="D35" s="20">
        <v>4747924.3</v>
      </c>
      <c r="E35" s="20">
        <v>45419890</v>
      </c>
      <c r="F35" s="20">
        <v>277656529</v>
      </c>
      <c r="G35" s="20">
        <v>46837415</v>
      </c>
      <c r="H35" s="20">
        <v>264937092</v>
      </c>
      <c r="I35" s="20">
        <v>192610326</v>
      </c>
      <c r="J35" s="20">
        <v>190063363</v>
      </c>
      <c r="K35" s="20">
        <v>232436436</v>
      </c>
      <c r="L35" s="20">
        <v>206487</v>
      </c>
      <c r="M35" s="20">
        <v>70886152</v>
      </c>
      <c r="N35" s="20">
        <v>84871232</v>
      </c>
      <c r="O35" s="21">
        <v>78952241</v>
      </c>
      <c r="P35" s="21">
        <v>42125229</v>
      </c>
      <c r="Q35" s="21">
        <v>19984421</v>
      </c>
      <c r="R35" s="55">
        <v>-9532299</v>
      </c>
      <c r="S35" s="22" t="s">
        <v>60</v>
      </c>
      <c r="T35" s="28"/>
      <c r="U35" s="28"/>
    </row>
    <row r="36" spans="1:22">
      <c r="A36" s="18" t="s">
        <v>61</v>
      </c>
      <c r="B36" s="19">
        <v>7317752139</v>
      </c>
      <c r="C36" s="20">
        <v>5981197449</v>
      </c>
      <c r="D36" s="20">
        <v>2586913814</v>
      </c>
      <c r="E36" s="20">
        <v>355102475</v>
      </c>
      <c r="F36" s="20">
        <v>351490580</v>
      </c>
      <c r="G36" s="20">
        <v>716569500</v>
      </c>
      <c r="H36" s="20">
        <f>938130229-0.4</f>
        <v>938130228.60000002</v>
      </c>
      <c r="I36" s="55">
        <v>1202381132</v>
      </c>
      <c r="J36" s="55">
        <v>800391207</v>
      </c>
      <c r="K36" s="20" t="s">
        <v>9</v>
      </c>
      <c r="L36" s="20" t="s">
        <v>9</v>
      </c>
      <c r="M36" s="20" t="s">
        <v>9</v>
      </c>
      <c r="N36" s="20" t="s">
        <v>9</v>
      </c>
      <c r="O36" s="20" t="s">
        <v>9</v>
      </c>
      <c r="P36" s="20" t="s">
        <v>9</v>
      </c>
      <c r="Q36" s="20" t="s">
        <v>9</v>
      </c>
      <c r="R36" s="20" t="s">
        <v>9</v>
      </c>
      <c r="S36" s="56" t="s">
        <v>62</v>
      </c>
      <c r="T36" s="28"/>
      <c r="U36" s="28"/>
    </row>
    <row r="37" spans="1:22">
      <c r="A37" s="7" t="s">
        <v>63</v>
      </c>
      <c r="B37" s="19">
        <v>25889312070</v>
      </c>
      <c r="C37" s="55">
        <v>1336554690</v>
      </c>
      <c r="D37" s="55">
        <v>3394283635</v>
      </c>
      <c r="E37" s="20">
        <v>2231811339</v>
      </c>
      <c r="F37" s="20">
        <v>3611895</v>
      </c>
      <c r="G37" s="55">
        <f>-14882795</f>
        <v>-14882795</v>
      </c>
      <c r="H37" s="55">
        <v>-221560729</v>
      </c>
      <c r="I37" s="20" t="s">
        <v>9</v>
      </c>
      <c r="J37" s="20" t="s">
        <v>9</v>
      </c>
      <c r="K37" s="20" t="s">
        <v>9</v>
      </c>
      <c r="L37" s="20" t="s">
        <v>9</v>
      </c>
      <c r="M37" s="20" t="s">
        <v>9</v>
      </c>
      <c r="N37" s="20" t="s">
        <v>9</v>
      </c>
      <c r="O37" s="20" t="s">
        <v>9</v>
      </c>
      <c r="P37" s="20" t="s">
        <v>9</v>
      </c>
      <c r="Q37" s="20" t="s">
        <v>9</v>
      </c>
      <c r="R37" s="20" t="s">
        <v>9</v>
      </c>
      <c r="S37" s="56" t="s">
        <v>64</v>
      </c>
      <c r="T37" s="28"/>
      <c r="U37" s="28"/>
    </row>
    <row r="38" spans="1:22">
      <c r="A38" s="7" t="s">
        <v>65</v>
      </c>
      <c r="B38" s="19">
        <v>5414014</v>
      </c>
      <c r="C38" s="20">
        <v>5414014</v>
      </c>
      <c r="D38" s="20">
        <v>5414014</v>
      </c>
      <c r="E38" s="20">
        <v>5414014</v>
      </c>
      <c r="F38" s="20">
        <v>10320600</v>
      </c>
      <c r="G38" s="55">
        <v>10320600</v>
      </c>
      <c r="H38" s="20" t="s">
        <v>9</v>
      </c>
      <c r="I38" s="20" t="s">
        <v>9</v>
      </c>
      <c r="J38" s="20" t="s">
        <v>9</v>
      </c>
      <c r="K38" s="20" t="s">
        <v>9</v>
      </c>
      <c r="L38" s="20" t="s">
        <v>9</v>
      </c>
      <c r="M38" s="20" t="s">
        <v>9</v>
      </c>
      <c r="N38" s="20" t="s">
        <v>9</v>
      </c>
      <c r="O38" s="20" t="s">
        <v>9</v>
      </c>
      <c r="P38" s="20" t="s">
        <v>9</v>
      </c>
      <c r="Q38" s="20" t="s">
        <v>9</v>
      </c>
      <c r="R38" s="20" t="s">
        <v>9</v>
      </c>
      <c r="S38" s="56" t="s">
        <v>66</v>
      </c>
      <c r="T38" s="28"/>
      <c r="U38" s="28"/>
    </row>
    <row r="39" spans="1:22" ht="17.25">
      <c r="A39" s="18" t="s">
        <v>67</v>
      </c>
      <c r="B39" s="47">
        <v>-205054987</v>
      </c>
      <c r="C39" s="26">
        <v>-88610926.75</v>
      </c>
      <c r="D39" s="26">
        <v>-674520345</v>
      </c>
      <c r="E39" s="57">
        <v>69002457</v>
      </c>
      <c r="F39" s="57">
        <v>394688815</v>
      </c>
      <c r="G39" s="57">
        <v>123070762</v>
      </c>
      <c r="H39" s="26">
        <v>334658030</v>
      </c>
      <c r="I39" s="26" t="s">
        <v>9</v>
      </c>
      <c r="J39" s="26" t="s">
        <v>9</v>
      </c>
      <c r="K39" s="26">
        <v>348718044</v>
      </c>
      <c r="L39" s="26">
        <v>349127959</v>
      </c>
      <c r="M39" s="26">
        <v>101262957</v>
      </c>
      <c r="N39" s="26">
        <v>117497700</v>
      </c>
      <c r="O39" s="26">
        <v>148398159</v>
      </c>
      <c r="P39" s="26">
        <v>180038589</v>
      </c>
      <c r="Q39" s="26">
        <v>163573724</v>
      </c>
      <c r="R39" s="26">
        <v>97006762</v>
      </c>
      <c r="S39" s="22" t="s">
        <v>68</v>
      </c>
      <c r="T39" s="28"/>
      <c r="U39" s="28"/>
    </row>
    <row r="40" spans="1:22" s="61" customFormat="1" ht="17.25">
      <c r="A40" s="58" t="s">
        <v>69</v>
      </c>
      <c r="B40" s="59">
        <f t="shared" ref="B40" si="2">SUM(B32:B39)</f>
        <v>34076210009</v>
      </c>
      <c r="C40" s="59">
        <f t="shared" ref="C40:J40" si="3">SUM(C32:C39)</f>
        <v>8391952925.25</v>
      </c>
      <c r="D40" s="59">
        <f t="shared" si="3"/>
        <v>7144009162.3000002</v>
      </c>
      <c r="E40" s="59">
        <f t="shared" si="3"/>
        <v>4533920295</v>
      </c>
      <c r="F40" s="59">
        <f t="shared" si="3"/>
        <v>2855589694</v>
      </c>
      <c r="G40" s="59">
        <f t="shared" si="3"/>
        <v>2470866235</v>
      </c>
      <c r="H40" s="59">
        <f t="shared" si="3"/>
        <v>2378664621.5999999</v>
      </c>
      <c r="I40" s="59">
        <f t="shared" si="3"/>
        <v>2457491458</v>
      </c>
      <c r="J40" s="59">
        <f t="shared" si="3"/>
        <v>2043530986</v>
      </c>
      <c r="K40" s="59">
        <f>SUM(K32:K39)</f>
        <v>1608589812</v>
      </c>
      <c r="L40" s="59">
        <f>SUM(L32:L39)</f>
        <v>1330052114</v>
      </c>
      <c r="M40" s="59">
        <f t="shared" ref="M40:R40" si="4">SUM(M32:M39)</f>
        <v>1240196102</v>
      </c>
      <c r="N40" s="59">
        <f t="shared" si="4"/>
        <v>1228133145</v>
      </c>
      <c r="O40" s="59">
        <f t="shared" si="4"/>
        <v>1199835445</v>
      </c>
      <c r="P40" s="59">
        <f t="shared" si="4"/>
        <v>1140637286</v>
      </c>
      <c r="Q40" s="59">
        <f t="shared" si="4"/>
        <v>1052959497</v>
      </c>
      <c r="R40" s="59">
        <f t="shared" si="4"/>
        <v>937474463</v>
      </c>
      <c r="S40" s="60" t="s">
        <v>70</v>
      </c>
    </row>
    <row r="41" spans="1:22">
      <c r="A41" s="18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1"/>
      <c r="P41" s="21"/>
      <c r="Q41" s="21"/>
      <c r="R41" s="21"/>
      <c r="S41" s="45"/>
      <c r="T41" s="28"/>
      <c r="U41" s="28"/>
    </row>
    <row r="42" spans="1:22" s="66" customFormat="1">
      <c r="A42" s="62" t="s">
        <v>71</v>
      </c>
      <c r="B42" s="63">
        <f>B40+B29</f>
        <v>46634915642</v>
      </c>
      <c r="C42" s="64">
        <f>C40+C29</f>
        <v>12599789477.25</v>
      </c>
      <c r="D42" s="64">
        <f>D40+D29</f>
        <v>11738496639.700001</v>
      </c>
      <c r="E42" s="64">
        <f>E40+E29</f>
        <v>8748361692</v>
      </c>
      <c r="F42" s="64">
        <f t="shared" ref="F42:R42" si="5">SUM(F29,F40)</f>
        <v>5804932067</v>
      </c>
      <c r="G42" s="64">
        <f t="shared" si="5"/>
        <v>5744001323</v>
      </c>
      <c r="H42" s="64">
        <f t="shared" si="5"/>
        <v>5468176849.1000004</v>
      </c>
      <c r="I42" s="64">
        <f t="shared" si="5"/>
        <v>5591744127</v>
      </c>
      <c r="J42" s="64">
        <f t="shared" si="5"/>
        <v>4755070969</v>
      </c>
      <c r="K42" s="64">
        <f t="shared" si="5"/>
        <v>3934767536</v>
      </c>
      <c r="L42" s="64">
        <f t="shared" si="5"/>
        <v>3512334904</v>
      </c>
      <c r="M42" s="64">
        <f t="shared" si="5"/>
        <v>3172734668</v>
      </c>
      <c r="N42" s="64">
        <f t="shared" si="5"/>
        <v>3065611885</v>
      </c>
      <c r="O42" s="64">
        <f t="shared" si="5"/>
        <v>2951558708</v>
      </c>
      <c r="P42" s="64">
        <f t="shared" si="5"/>
        <v>2653734535</v>
      </c>
      <c r="Q42" s="64">
        <f t="shared" si="5"/>
        <v>2583435537</v>
      </c>
      <c r="R42" s="64">
        <f t="shared" si="5"/>
        <v>1452081456</v>
      </c>
      <c r="S42" s="65" t="s">
        <v>72</v>
      </c>
      <c r="V42" s="67"/>
    </row>
    <row r="43" spans="1:22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22" s="72" customFormat="1" hidden="1">
      <c r="A44" s="68"/>
      <c r="B44" s="69"/>
      <c r="C44" s="69"/>
      <c r="D44" s="69"/>
      <c r="E44" s="69"/>
      <c r="F44" s="69"/>
      <c r="G44" s="69"/>
      <c r="H44" s="69"/>
      <c r="I44" s="69"/>
      <c r="J44" s="70">
        <f t="shared" ref="J44:R44" si="6">J42-J18</f>
        <v>0</v>
      </c>
      <c r="K44" s="70">
        <f t="shared" si="6"/>
        <v>0</v>
      </c>
      <c r="L44" s="70">
        <f t="shared" si="6"/>
        <v>0</v>
      </c>
      <c r="M44" s="70">
        <f t="shared" si="6"/>
        <v>0</v>
      </c>
      <c r="N44" s="70">
        <f t="shared" si="6"/>
        <v>0</v>
      </c>
      <c r="O44" s="70">
        <f t="shared" si="6"/>
        <v>0</v>
      </c>
      <c r="P44" s="70">
        <f t="shared" si="6"/>
        <v>0</v>
      </c>
      <c r="Q44" s="70">
        <f t="shared" si="6"/>
        <v>0</v>
      </c>
      <c r="R44" s="70">
        <f t="shared" si="6"/>
        <v>0</v>
      </c>
      <c r="S44" s="71"/>
      <c r="T44" s="71"/>
      <c r="U44" s="71"/>
      <c r="V44" s="71"/>
    </row>
    <row r="45" spans="1:22">
      <c r="A45" s="7"/>
      <c r="B45" s="8"/>
      <c r="C45" s="8"/>
      <c r="D45" s="8"/>
      <c r="E45" s="8"/>
      <c r="F45" s="8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</row>
    <row r="46" spans="1:22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22">
      <c r="A47" s="7"/>
      <c r="B47" s="8"/>
      <c r="C47" s="8"/>
      <c r="D47" s="8"/>
      <c r="E47" s="8"/>
      <c r="F47" s="8"/>
      <c r="G47" s="8"/>
      <c r="H47" s="8"/>
      <c r="I47" s="8"/>
      <c r="J47" s="8"/>
      <c r="K47" s="70"/>
      <c r="L47" s="70"/>
      <c r="M47" s="8"/>
      <c r="N47" s="8"/>
      <c r="O47" s="8"/>
      <c r="P47" s="8"/>
      <c r="Q47" s="8"/>
    </row>
    <row r="48" spans="1:22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22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1:22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22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22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22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22">
      <c r="A54" s="73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</row>
    <row r="55" spans="1:2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22" s="72" customFormat="1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8"/>
      <c r="Q56" s="8"/>
      <c r="R56" s="2"/>
      <c r="S56" s="71"/>
      <c r="T56" s="71"/>
      <c r="U56" s="71"/>
      <c r="V56" s="71"/>
    </row>
    <row r="57" spans="1:22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22">
      <c r="A58" s="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22">
      <c r="A59" s="7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22">
      <c r="A60" s="7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22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22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22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22">
      <c r="A64" s="7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>
      <c r="A65" s="7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>
      <c r="A66" s="7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1:17">
      <c r="A68" s="7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>
      <c r="A69" s="7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>
      <c r="A70" s="7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1:17">
      <c r="A72" s="7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1:17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1:17">
      <c r="A74" s="7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1:17">
      <c r="A75" s="7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1:17">
      <c r="A76" s="7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1:17">
      <c r="A77" s="7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1:17">
      <c r="A78" s="7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1:17">
      <c r="A79" s="7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1:17">
      <c r="A80" s="7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</sheetData>
  <conditionalFormatting sqref="A1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2024-06-30T08:01:31Z</dcterms:created>
  <dcterms:modified xsi:type="dcterms:W3CDTF">2024-06-30T08:02:26Z</dcterms:modified>
</cp:coreProperties>
</file>