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نسب مالية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'نسب مالية'!$B$1:$U$29</definedName>
  </definedNames>
  <calcPr calcId="144525"/>
</workbook>
</file>

<file path=xl/calcChain.xml><?xml version="1.0" encoding="utf-8"?>
<calcChain xmlns="http://schemas.openxmlformats.org/spreadsheetml/2006/main">
  <c r="R34" i="1" l="1"/>
  <c r="Q34" i="1"/>
  <c r="P34" i="1"/>
  <c r="M34" i="1"/>
  <c r="R33" i="1"/>
  <c r="Q33" i="1"/>
  <c r="M33" i="1"/>
  <c r="T32" i="1"/>
  <c r="S32" i="1"/>
  <c r="R32" i="1"/>
  <c r="Q32" i="1"/>
  <c r="P32" i="1"/>
  <c r="O32" i="1"/>
  <c r="N32" i="1"/>
  <c r="M32" i="1"/>
  <c r="F32" i="1"/>
  <c r="E32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T10" i="1"/>
  <c r="S10" i="1"/>
  <c r="R10" i="1"/>
  <c r="R12" i="1" s="1"/>
  <c r="Q10" i="1"/>
  <c r="Q12" i="1" s="1"/>
  <c r="P10" i="1"/>
  <c r="P12" i="1" s="1"/>
  <c r="O10" i="1"/>
  <c r="O12" i="1" s="1"/>
  <c r="N10" i="1"/>
  <c r="N12" i="1" s="1"/>
  <c r="M10" i="1"/>
  <c r="M12" i="1" s="1"/>
  <c r="L10" i="1"/>
  <c r="L12" i="1" s="1"/>
  <c r="K10" i="1"/>
  <c r="K12" i="1" s="1"/>
  <c r="J10" i="1"/>
  <c r="J12" i="1" s="1"/>
  <c r="I10" i="1"/>
  <c r="I12" i="1" s="1"/>
  <c r="H10" i="1"/>
  <c r="H12" i="1" s="1"/>
  <c r="G10" i="1"/>
  <c r="G12" i="1" s="1"/>
  <c r="F10" i="1"/>
  <c r="F12" i="1" s="1"/>
  <c r="E10" i="1"/>
  <c r="E12" i="1" s="1"/>
  <c r="D10" i="1"/>
  <c r="D12" i="1" s="1"/>
  <c r="C10" i="1"/>
  <c r="C12" i="1" s="1"/>
  <c r="T8" i="1"/>
  <c r="T11" i="1" s="1"/>
  <c r="S8" i="1"/>
  <c r="S11" i="1" s="1"/>
  <c r="R8" i="1"/>
  <c r="R11" i="1" s="1"/>
  <c r="Q8" i="1"/>
  <c r="Q11" i="1" s="1"/>
  <c r="P8" i="1"/>
  <c r="P11" i="1" s="1"/>
  <c r="O8" i="1"/>
  <c r="O11" i="1" s="1"/>
  <c r="N8" i="1"/>
  <c r="N11" i="1" s="1"/>
  <c r="M8" i="1"/>
  <c r="M11" i="1" s="1"/>
  <c r="L8" i="1"/>
  <c r="L11" i="1" s="1"/>
  <c r="K8" i="1"/>
  <c r="K11" i="1" s="1"/>
  <c r="J8" i="1"/>
  <c r="J11" i="1" s="1"/>
  <c r="I8" i="1"/>
  <c r="I11" i="1" s="1"/>
  <c r="H8" i="1"/>
  <c r="H11" i="1" s="1"/>
  <c r="G8" i="1"/>
  <c r="G11" i="1" s="1"/>
  <c r="F8" i="1"/>
  <c r="F11" i="1" s="1"/>
  <c r="E8" i="1"/>
  <c r="E11" i="1" s="1"/>
  <c r="D8" i="1"/>
  <c r="D11" i="1" s="1"/>
  <c r="C8" i="1"/>
  <c r="C11" i="1" s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<sst xmlns="http://schemas.openxmlformats.org/spreadsheetml/2006/main" count="134" uniqueCount="76">
  <si>
    <t>بنك الائتمان الأهلي (أي تي بي) ش.م.م.ع</t>
  </si>
  <si>
    <t>النسب المالية</t>
  </si>
  <si>
    <t>Financial Ratios</t>
  </si>
  <si>
    <t>بعد تطبيق المعيار رقم 9</t>
  </si>
  <si>
    <t>النسب</t>
  </si>
  <si>
    <t>شرح النسبة</t>
  </si>
  <si>
    <t xml:space="preserve"> (%) معدل دوران السهم</t>
  </si>
  <si>
    <t>*</t>
  </si>
  <si>
    <t>عدد الأسهم المتداولة / عدد الأسهم</t>
  </si>
  <si>
    <t>Turnover Ratio  (%)</t>
  </si>
  <si>
    <t>عائد السهم الواحد ( ليرة سورية )</t>
  </si>
  <si>
    <t>صافي الأرباح / عدد الأسهم</t>
  </si>
  <si>
    <t>Earnings Per Share (SP)</t>
  </si>
  <si>
    <t>الأرباح الموزعة للسهم الواحد ( ليرة سورية )</t>
  </si>
  <si>
    <t>الأرباح الموزعة / عدد الأسهم</t>
  </si>
  <si>
    <t>Dividend per share (SP)</t>
  </si>
  <si>
    <t>القيمة الدفترية للسهم الواحد ( ليرة سورية )</t>
  </si>
  <si>
    <t>صافي حقوق المساهمين / عدد الأسهم</t>
  </si>
  <si>
    <t>Book Value Per Share (SP)</t>
  </si>
  <si>
    <t>القيمة السوقية الى العائد (مره)</t>
  </si>
  <si>
    <t>القيمة السوقية / العائد</t>
  </si>
  <si>
    <t>Price Earnings Ratio (Times)</t>
  </si>
  <si>
    <t>القيمة السوقية الى القيمة الدفترية (مره)</t>
  </si>
  <si>
    <t>القيمة السوقية / القيمة الدفترية</t>
  </si>
  <si>
    <t>Price to Book Value (Times)</t>
  </si>
  <si>
    <t xml:space="preserve"> (%) الأرباح الموزعة الى القيمة السوقية</t>
  </si>
  <si>
    <t>الربح الموزع للسهم / القيمة السوقية للسهم</t>
  </si>
  <si>
    <t>Dividend Yield  (%)</t>
  </si>
  <si>
    <t xml:space="preserve"> (%) الأرباح الموزعة للسهم الى عائد السهم</t>
  </si>
  <si>
    <t>الربح الموزع للسهم / عائد السهم</t>
  </si>
  <si>
    <t>Dividend Per Share to Earnings Per Share  (%)</t>
  </si>
  <si>
    <t>العائد على مجموع الموجودات  (%)</t>
  </si>
  <si>
    <t>صافي الربح / مجموع الموجودات</t>
  </si>
  <si>
    <t>Return On Assets  (%)</t>
  </si>
  <si>
    <t>العائد على حقوق المساهمين  (%)</t>
  </si>
  <si>
    <t>صافي الربح / صافي حقوق المساهمين</t>
  </si>
  <si>
    <t>Return On Equity  (%)</t>
  </si>
  <si>
    <t>صافي الفوائد والعمولات / اجمالي الدخل  (%)</t>
  </si>
  <si>
    <t>صافي الفوائد والعمولات / اجمالي الدخل</t>
  </si>
  <si>
    <t>Net interest and commission  / Total Income (%)</t>
  </si>
  <si>
    <t xml:space="preserve"> (%) صافي الربح/اجمالي الدخل</t>
  </si>
  <si>
    <t xml:space="preserve"> صافي الربح / اجمالي الدخل</t>
  </si>
  <si>
    <t>Net Income / Total Income  (%)</t>
  </si>
  <si>
    <t xml:space="preserve"> (%) اجمالي الدخل / الموجودات</t>
  </si>
  <si>
    <t xml:space="preserve"> اجمالي الدخل / الموجودات</t>
  </si>
  <si>
    <t>Total Income / Tota Assets  (%)</t>
  </si>
  <si>
    <t xml:space="preserve"> (%) نسبة الملكية</t>
  </si>
  <si>
    <t>حقوق المساهمين / مجموع الموجودات</t>
  </si>
  <si>
    <t>Equity Ratio  (%)</t>
  </si>
  <si>
    <t xml:space="preserve"> (%) حقوق المساهمين / اجمالي الودائع</t>
  </si>
  <si>
    <t xml:space="preserve"> حقوق المساهمين / اجمالي الودائع</t>
  </si>
  <si>
    <t>Shareholders Equity / Total Deposits  (%)</t>
  </si>
  <si>
    <t xml:space="preserve"> (%) معدل المديونية</t>
  </si>
  <si>
    <t>المطلوبات متداولة / مجموع الموجودات</t>
  </si>
  <si>
    <t>Debt Ratio  (%)</t>
  </si>
  <si>
    <t xml:space="preserve"> (%) إجمالي الودائع / مجموع الموجودات</t>
  </si>
  <si>
    <t xml:space="preserve"> اجمالي الودائع / مجموع الموجودات</t>
  </si>
  <si>
    <t>Total Deposits / Total  Assets  (%)</t>
  </si>
  <si>
    <t xml:space="preserve"> (%) صافي التسهيلات الى مجموع الموجودات</t>
  </si>
  <si>
    <t xml:space="preserve"> صافي التسهيلات الى مجموع الموجودات</t>
  </si>
  <si>
    <t>Net Credit Facilities to Total Assets  (%)</t>
  </si>
  <si>
    <t>صافي التسهيلات / اجمالي الودائع  (%)</t>
  </si>
  <si>
    <t xml:space="preserve">صافي التسهيلات/ اجمالي الودائع </t>
  </si>
  <si>
    <t>Net Credit Facilities to Total Deposits  (%)</t>
  </si>
  <si>
    <t xml:space="preserve"> (%) حقوق المساهمين / صافي التسهيلات</t>
  </si>
  <si>
    <t xml:space="preserve"> حقوق المساهمين/ صافي التسهيلات</t>
  </si>
  <si>
    <t>Shareholders Equity to Credit Facilities,Net  (%)</t>
  </si>
  <si>
    <t>نسبة السيولة (مره)</t>
  </si>
  <si>
    <t>الموجودات المتداولة / المطاليب المتداولة</t>
  </si>
  <si>
    <t xml:space="preserve">Quick Ratio (Times) </t>
  </si>
  <si>
    <t>تم تعديل القيمة السوقية وإعادة احتساب وسطي عدد الاسهم لفترات المقارنة نظراً لتعديل القيمة الاسمية للسهم من 1000 إلى 100 ليرة سورية للسهم الواحد خلال عام 2012</t>
  </si>
  <si>
    <t>The market value has been adjusted and the average number of shares has been re-calculated the for the comparative periods due to modification of the nominal value per share from 1000 SP to 100 SP during 2012</t>
  </si>
  <si>
    <t>عدد الأسهم المكتتب بها</t>
  </si>
  <si>
    <t>عدد الأسهم المتداولة</t>
  </si>
  <si>
    <t>القيمة السوقية للسهم</t>
  </si>
  <si>
    <t>القيمة الاسمية للسهم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</si>
</sst>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-* #,##0_-;\-* #,##0_-;_-* &quot;-&quot;??_-;_-@_-"/>
    <numFmt numFmtId="165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Arabic Transparent"/>
      <charset val="178"/>
    </font>
    <font>
      <b/>
      <sz val="13"/>
      <color theme="1"/>
      <name val="Arabic Transparent"/>
      <charset val="178"/>
    </font>
    <font>
      <b/>
      <sz val="13"/>
      <color rgb="FFFF0000"/>
      <name val="Arabic Transparent"/>
      <charset val="178"/>
    </font>
    <font>
      <b/>
      <sz val="14"/>
      <color theme="0"/>
      <name val="Arabic Transparent"/>
      <charset val="178"/>
    </font>
    <font>
      <sz val="14"/>
      <color theme="1"/>
      <name val="Arabic Transparent"/>
      <charset val="178"/>
    </font>
    <font>
      <b/>
      <sz val="13"/>
      <color theme="0"/>
      <name val="Arabic Transparent"/>
      <charset val="178"/>
    </font>
    <font>
      <sz val="13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</cellStyleXfs>
  <cellXfs count="61">
    <xf numFmtId="0" fontId="0" fillId="0" borderId="0" xfId="0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3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 wrapText="1"/>
    </xf>
    <xf numFmtId="10" fontId="2" fillId="0" borderId="5" xfId="2" applyNumberFormat="1" applyFont="1" applyFill="1" applyBorder="1" applyAlignment="1">
      <alignment horizontal="center" wrapText="1"/>
    </xf>
    <xf numFmtId="2" fontId="2" fillId="0" borderId="6" xfId="0" applyNumberFormat="1" applyFont="1" applyFill="1" applyBorder="1" applyAlignment="1">
      <alignment horizontal="center"/>
    </xf>
    <xf numFmtId="37" fontId="2" fillId="0" borderId="5" xfId="0" applyNumberFormat="1" applyFont="1" applyFill="1" applyBorder="1" applyAlignment="1">
      <alignment horizontal="right" vertical="center" wrapText="1"/>
    </xf>
    <xf numFmtId="10" fontId="2" fillId="0" borderId="5" xfId="2" applyNumberFormat="1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right"/>
    </xf>
    <xf numFmtId="2" fontId="2" fillId="0" borderId="6" xfId="0" applyNumberFormat="1" applyFont="1" applyFill="1" applyBorder="1" applyAlignment="1">
      <alignment horizontal="right" vertical="center"/>
    </xf>
    <xf numFmtId="2" fontId="2" fillId="0" borderId="6" xfId="0" applyNumberFormat="1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right" wrapText="1"/>
    </xf>
    <xf numFmtId="10" fontId="2" fillId="0" borderId="6" xfId="2" applyNumberFormat="1" applyFont="1" applyFill="1" applyBorder="1" applyAlignment="1">
      <alignment horizontal="right" vertical="center" wrapText="1"/>
    </xf>
    <xf numFmtId="2" fontId="2" fillId="0" borderId="6" xfId="0" applyNumberFormat="1" applyFont="1" applyFill="1" applyBorder="1" applyAlignment="1">
      <alignment horizontal="center" wrapText="1"/>
    </xf>
    <xf numFmtId="39" fontId="2" fillId="0" borderId="6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/>
    </xf>
    <xf numFmtId="164" fontId="2" fillId="0" borderId="6" xfId="0" applyNumberFormat="1" applyFont="1" applyFill="1" applyBorder="1" applyAlignment="1">
      <alignment horizontal="right" vertical="center"/>
    </xf>
    <xf numFmtId="10" fontId="2" fillId="0" borderId="6" xfId="2" applyNumberFormat="1" applyFont="1" applyFill="1" applyBorder="1" applyAlignment="1">
      <alignment horizontal="left" wrapText="1"/>
    </xf>
    <xf numFmtId="37" fontId="2" fillId="0" borderId="6" xfId="0" applyNumberFormat="1" applyFont="1" applyFill="1" applyBorder="1" applyAlignment="1">
      <alignment horizontal="right" vertical="center" wrapText="1"/>
    </xf>
    <xf numFmtId="2" fontId="2" fillId="0" borderId="6" xfId="0" applyNumberFormat="1" applyFont="1" applyFill="1" applyBorder="1" applyAlignment="1">
      <alignment horizontal="left"/>
    </xf>
    <xf numFmtId="10" fontId="2" fillId="0" borderId="6" xfId="2" applyNumberFormat="1" applyFont="1" applyFill="1" applyBorder="1" applyAlignment="1">
      <alignment horizontal="center" wrapText="1"/>
    </xf>
    <xf numFmtId="10" fontId="2" fillId="0" borderId="6" xfId="2" applyNumberFormat="1" applyFont="1" applyFill="1" applyBorder="1" applyAlignment="1">
      <alignment horizontal="left"/>
    </xf>
    <xf numFmtId="0" fontId="2" fillId="0" borderId="7" xfId="0" applyFont="1" applyFill="1" applyBorder="1" applyAlignment="1">
      <alignment horizontal="right" wrapText="1"/>
    </xf>
    <xf numFmtId="2" fontId="2" fillId="0" borderId="7" xfId="0" applyNumberFormat="1" applyFont="1" applyFill="1" applyBorder="1" applyAlignment="1">
      <alignment horizontal="center" wrapText="1"/>
    </xf>
    <xf numFmtId="10" fontId="2" fillId="0" borderId="7" xfId="2" applyNumberFormat="1" applyFont="1" applyFill="1" applyBorder="1" applyAlignment="1">
      <alignment horizontal="right" vertical="center" wrapText="1"/>
    </xf>
    <xf numFmtId="10" fontId="2" fillId="0" borderId="7" xfId="2" applyNumberFormat="1" applyFont="1" applyFill="1" applyBorder="1" applyAlignment="1">
      <alignment horizontal="left"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9" fontId="2" fillId="0" borderId="0" xfId="2" applyFont="1" applyFill="1" applyAlignment="1">
      <alignment horizontal="right"/>
    </xf>
    <xf numFmtId="0" fontId="2" fillId="0" borderId="0" xfId="0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41" fontId="2" fillId="0" borderId="0" xfId="0" applyNumberFormat="1" applyFont="1" applyFill="1" applyAlignment="1">
      <alignment horizontal="center"/>
    </xf>
    <xf numFmtId="41" fontId="2" fillId="0" borderId="0" xfId="0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right"/>
    </xf>
    <xf numFmtId="37" fontId="2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right"/>
    </xf>
    <xf numFmtId="2" fontId="2" fillId="0" borderId="0" xfId="0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</cellXfs>
  <cellStyles count="11">
    <cellStyle name="Comma" xfId="1" builtinId="3"/>
    <cellStyle name="Comma 2" xfId="3"/>
    <cellStyle name="Comma 2 2" xfId="4"/>
    <cellStyle name="Comma 3" xfId="5"/>
    <cellStyle name="Normal" xfId="0" builtinId="0"/>
    <cellStyle name="Normal 2" xfId="6"/>
    <cellStyle name="Normal 3" xfId="7"/>
    <cellStyle name="Normal 4" xfId="8"/>
    <cellStyle name="Normal 5" xfId="9"/>
    <cellStyle name="Normal 6" xfId="1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Y%20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1606;&#1588;&#1585;%20&#1608;&#1578;&#1608;&#1593;&#1610;&#1577;/&#1606;&#1588;&#1585;%20&#1608;&#1578;&#1608;&#1593;&#1610;&#1577;%202015/&#1575;&#1604;&#1578;&#1602;&#1585;&#1610;&#1585;%20&#1575;&#1604;&#1587;&#1606;&#1608;&#1610;%202014/&#1576;&#1610;&#1575;&#1606;&#1575;&#1578;%20&#1573;&#1581;&#1589;&#1575;&#1574;&#1610;&#1577;/&#1575;&#1604;&#1578;&#1602;&#1585;&#1610;&#1585;%20&#1575;&#1604;&#1587;&#1606;&#1608;&#1610;%20&#1575;&#1604;&#1576;&#1610;&#1575;&#1606;&#1575;&#1578;%20&#1575;&#1604;&#1573;&#1581;&#1589;&#1575;&#1574;&#1610;&#1577;%20&#1604;&#1604;&#1587;&#1608;&#1602;%20%20-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user1\Desktop\&#1575;&#1604;&#1583;&#1604;&#1610;&#1604;%20&#1575;&#1604;&#1606;&#1607;&#1575;&#1574;&#1610;%202011\Documents%20and%20Settings\Administrator\My%20Documents\&#1605;&#1604;&#1601;&#1575;&#1578;%20&#1605;&#1587;&#1575;&#1593;&#1583;&#1577;\&#1605;&#1593;&#1604;&#1608;&#1605;&#1575;&#1578;%20&#1578;&#1583;&#1575;&#1608;&#1604;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user1\Desktop\&#1575;&#1604;&#1583;&#1604;&#1610;&#1604;%20&#1575;&#1604;&#1606;&#1607;&#1575;&#1574;&#1610;%202011\Documents%20and%20Settings\Administrator\My%20Documents\&#1605;&#1604;&#1601;&#1575;&#1578;%20&#1605;&#1587;&#1575;&#1593;&#1583;&#1577;\&#1605;&#1593;&#1604;&#1608;&#1605;&#1575;&#1578;%20&#1578;&#1583;&#1575;&#1608;&#1604;%20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حركة الأسعار"/>
      <sheetName val="تقرير الملكية"/>
      <sheetName val="بيانات التداول"/>
      <sheetName val="قيم التداول"/>
      <sheetName val="معلومات عامة"/>
      <sheetName val="قائمة المركز المالي"/>
      <sheetName val="قائمة الدخل "/>
      <sheetName val="تدفقات نقدية"/>
      <sheetName val="نسب مالية"/>
    </sheetNames>
    <sheetDataSet>
      <sheetData sheetId="0"/>
      <sheetData sheetId="1"/>
      <sheetData sheetId="2"/>
      <sheetData sheetId="3"/>
      <sheetData sheetId="4"/>
      <sheetData sheetId="5">
        <row r="11">
          <cell r="C11">
            <v>67554887500</v>
          </cell>
          <cell r="D11">
            <v>63359308736</v>
          </cell>
          <cell r="E11">
            <v>39959474175</v>
          </cell>
          <cell r="F11">
            <v>28416197868</v>
          </cell>
          <cell r="G11">
            <v>30225232483</v>
          </cell>
          <cell r="H11">
            <v>13560593940</v>
          </cell>
          <cell r="I11">
            <v>11000907442</v>
          </cell>
          <cell r="J11">
            <v>9860114991</v>
          </cell>
          <cell r="K11">
            <v>11311060707</v>
          </cell>
          <cell r="L11">
            <v>13430655883</v>
          </cell>
          <cell r="M11">
            <v>17822584633</v>
          </cell>
          <cell r="N11">
            <v>18571954894</v>
          </cell>
          <cell r="O11">
            <v>20753467557</v>
          </cell>
          <cell r="P11">
            <v>29140688757</v>
          </cell>
          <cell r="Q11">
            <v>39443874144</v>
          </cell>
          <cell r="R11">
            <v>26100199495</v>
          </cell>
          <cell r="S11">
            <v>19305771518</v>
          </cell>
          <cell r="T11">
            <v>9831620809</v>
          </cell>
        </row>
        <row r="21">
          <cell r="C21">
            <v>1594617116776</v>
          </cell>
          <cell r="D21">
            <v>459181249331</v>
          </cell>
          <cell r="E21">
            <v>380483408622</v>
          </cell>
          <cell r="F21">
            <v>246598465557</v>
          </cell>
          <cell r="G21">
            <v>121784360769</v>
          </cell>
          <cell r="H21">
            <v>122404854832</v>
          </cell>
          <cell r="I21">
            <v>120513889727</v>
          </cell>
          <cell r="J21">
            <v>111732395203</v>
          </cell>
          <cell r="K21">
            <v>105171462745</v>
          </cell>
          <cell r="L21">
            <v>81836278921</v>
          </cell>
          <cell r="M21">
            <v>64440904620</v>
          </cell>
          <cell r="N21">
            <v>54405701935</v>
          </cell>
          <cell r="O21">
            <v>49674901693</v>
          </cell>
          <cell r="P21">
            <v>63431757340</v>
          </cell>
          <cell r="Q21">
            <v>93789025879</v>
          </cell>
          <cell r="R21">
            <v>75547091806</v>
          </cell>
          <cell r="S21">
            <v>58599267806</v>
          </cell>
          <cell r="T21">
            <v>36382509100</v>
          </cell>
        </row>
        <row r="25">
          <cell r="C25">
            <v>165182332770</v>
          </cell>
          <cell r="D25">
            <v>19285780497</v>
          </cell>
          <cell r="E25">
            <v>19598049446</v>
          </cell>
          <cell r="F25">
            <v>66385409105</v>
          </cell>
          <cell r="G25">
            <v>24635162118</v>
          </cell>
          <cell r="H25">
            <v>25149500212</v>
          </cell>
          <cell r="I25">
            <v>25149500212</v>
          </cell>
          <cell r="J25">
            <v>27825850068</v>
          </cell>
          <cell r="K25">
            <v>23244573998</v>
          </cell>
          <cell r="L25">
            <v>15269663571</v>
          </cell>
          <cell r="M25">
            <v>2678229565</v>
          </cell>
          <cell r="N25">
            <v>1880677105</v>
          </cell>
          <cell r="O25">
            <v>811600443</v>
          </cell>
          <cell r="P25">
            <v>1023374672</v>
          </cell>
          <cell r="Q25">
            <v>636774929</v>
          </cell>
          <cell r="R25">
            <v>1012302107</v>
          </cell>
          <cell r="S25">
            <v>2058285769</v>
          </cell>
          <cell r="T25">
            <v>372744958</v>
          </cell>
        </row>
        <row r="26">
          <cell r="C26">
            <v>634115491081</v>
          </cell>
          <cell r="D26">
            <v>249219803479</v>
          </cell>
          <cell r="E26">
            <v>197867638788</v>
          </cell>
          <cell r="F26">
            <v>103891814018</v>
          </cell>
          <cell r="G26">
            <v>65091513500</v>
          </cell>
          <cell r="H26">
            <v>66322237378</v>
          </cell>
          <cell r="I26">
            <v>66322237378</v>
          </cell>
          <cell r="J26">
            <v>55760603799</v>
          </cell>
          <cell r="K26">
            <v>50663115778</v>
          </cell>
          <cell r="L26">
            <v>44886014541</v>
          </cell>
          <cell r="M26">
            <v>49015606716</v>
          </cell>
          <cell r="N26">
            <v>42178733643</v>
          </cell>
          <cell r="O26">
            <v>38673541657</v>
          </cell>
          <cell r="P26">
            <v>49971107144</v>
          </cell>
          <cell r="Q26">
            <v>82138838299</v>
          </cell>
          <cell r="R26">
            <v>64637730550</v>
          </cell>
          <cell r="S26">
            <v>48538813633</v>
          </cell>
          <cell r="T26">
            <v>31511354637</v>
          </cell>
        </row>
        <row r="33">
          <cell r="C33">
            <v>895628473426</v>
          </cell>
          <cell r="D33">
            <v>285595103969</v>
          </cell>
          <cell r="E33">
            <v>237171171777</v>
          </cell>
          <cell r="F33">
            <v>177955716159</v>
          </cell>
          <cell r="G33">
            <v>93176209679</v>
          </cell>
          <cell r="H33">
            <v>95021050670</v>
          </cell>
          <cell r="I33">
            <v>95009130971</v>
          </cell>
          <cell r="J33">
            <v>87372927177</v>
          </cell>
          <cell r="K33">
            <v>77541108000</v>
          </cell>
          <cell r="L33">
            <v>65588549390</v>
          </cell>
          <cell r="M33">
            <v>54270346391</v>
          </cell>
          <cell r="N33">
            <v>47121350001</v>
          </cell>
          <cell r="O33">
            <v>42634621061</v>
          </cell>
          <cell r="P33">
            <v>56464171704</v>
          </cell>
          <cell r="Q33">
            <v>86925338187</v>
          </cell>
          <cell r="R33">
            <v>69417473753</v>
          </cell>
          <cell r="S33">
            <v>55532539975</v>
          </cell>
          <cell r="T33">
            <v>33571575787</v>
          </cell>
        </row>
        <row r="36">
          <cell r="E36">
            <v>6001466800</v>
          </cell>
          <cell r="F36">
            <v>6001466800</v>
          </cell>
          <cell r="M36">
            <v>5724500000</v>
          </cell>
          <cell r="N36">
            <v>5724500000</v>
          </cell>
          <cell r="O36">
            <v>5724500000</v>
          </cell>
          <cell r="P36">
            <v>5724500000</v>
          </cell>
          <cell r="Q36">
            <v>5350000000</v>
          </cell>
          <cell r="R36">
            <v>5000000000</v>
          </cell>
          <cell r="S36">
            <v>2500000000</v>
          </cell>
          <cell r="T36">
            <v>2500000000</v>
          </cell>
        </row>
        <row r="44">
          <cell r="C44">
            <v>698988642709</v>
          </cell>
          <cell r="D44">
            <v>173586144631</v>
          </cell>
          <cell r="E44">
            <v>143312236089</v>
          </cell>
          <cell r="F44">
            <v>68642748647</v>
          </cell>
          <cell r="G44">
            <v>28608150350</v>
          </cell>
          <cell r="H44">
            <v>27383803454</v>
          </cell>
          <cell r="I44">
            <v>25504758048</v>
          </cell>
          <cell r="J44">
            <v>24359467349</v>
          </cell>
          <cell r="K44">
            <v>27630354099</v>
          </cell>
          <cell r="L44">
            <v>16247728913</v>
          </cell>
          <cell r="M44">
            <v>10170557639</v>
          </cell>
          <cell r="N44">
            <v>7284351373</v>
          </cell>
          <cell r="O44">
            <v>7040280088</v>
          </cell>
          <cell r="P44">
            <v>6967585115</v>
          </cell>
          <cell r="Q44">
            <v>6863687181</v>
          </cell>
          <cell r="R44">
            <v>6129617553</v>
          </cell>
          <cell r="S44">
            <v>3066727831</v>
          </cell>
          <cell r="T44">
            <v>2810933313</v>
          </cell>
        </row>
        <row r="46">
          <cell r="C46">
            <v>698988643350</v>
          </cell>
          <cell r="D46">
            <v>173586145362</v>
          </cell>
          <cell r="E46">
            <v>143312236845</v>
          </cell>
          <cell r="F46">
            <v>68642749398</v>
          </cell>
          <cell r="G46">
            <v>28608151090</v>
          </cell>
          <cell r="H46">
            <v>27383804162</v>
          </cell>
          <cell r="I46">
            <v>25504758756</v>
          </cell>
          <cell r="J46">
            <v>24359468026</v>
          </cell>
          <cell r="K46">
            <v>27630354745</v>
          </cell>
          <cell r="L46">
            <v>16247729531</v>
          </cell>
          <cell r="M46">
            <v>10170558229</v>
          </cell>
          <cell r="N46">
            <v>7284351934</v>
          </cell>
          <cell r="O46">
            <v>7040280632</v>
          </cell>
          <cell r="P46">
            <v>6967585636</v>
          </cell>
          <cell r="Q46">
            <v>6863687692</v>
          </cell>
          <cell r="R46">
            <v>6129618053</v>
          </cell>
          <cell r="S46">
            <v>3066727831</v>
          </cell>
          <cell r="T46">
            <v>2810933313</v>
          </cell>
        </row>
      </sheetData>
      <sheetData sheetId="6">
        <row r="15">
          <cell r="C15">
            <v>55489450312</v>
          </cell>
          <cell r="D15">
            <v>27821952386</v>
          </cell>
          <cell r="E15">
            <v>17182634708</v>
          </cell>
          <cell r="F15">
            <v>6071471049</v>
          </cell>
          <cell r="G15">
            <v>3503050212</v>
          </cell>
          <cell r="H15">
            <v>1825253810</v>
          </cell>
          <cell r="I15">
            <v>1825253810</v>
          </cell>
          <cell r="J15">
            <v>1683832169</v>
          </cell>
          <cell r="K15">
            <v>2132925847</v>
          </cell>
          <cell r="L15">
            <v>2039263048</v>
          </cell>
          <cell r="M15">
            <v>1486901186</v>
          </cell>
          <cell r="N15">
            <v>1449239641</v>
          </cell>
          <cell r="O15">
            <v>1624897677</v>
          </cell>
          <cell r="P15">
            <v>2173729991</v>
          </cell>
          <cell r="Q15">
            <v>2059955156</v>
          </cell>
          <cell r="R15">
            <v>1791846015</v>
          </cell>
          <cell r="S15">
            <v>1609143838</v>
          </cell>
          <cell r="T15">
            <v>923063451</v>
          </cell>
        </row>
        <row r="24">
          <cell r="C24">
            <v>589157862684</v>
          </cell>
          <cell r="D24">
            <v>60008185900</v>
          </cell>
          <cell r="E24">
            <v>97321543788</v>
          </cell>
          <cell r="F24">
            <v>52551316329</v>
          </cell>
          <cell r="G24">
            <v>5171588850</v>
          </cell>
          <cell r="H24">
            <v>2519832997</v>
          </cell>
          <cell r="I24">
            <v>2519832997</v>
          </cell>
          <cell r="J24">
            <v>-2280050465</v>
          </cell>
          <cell r="K24">
            <v>12407399122</v>
          </cell>
          <cell r="L24">
            <v>9990726610</v>
          </cell>
          <cell r="M24">
            <v>4629552936</v>
          </cell>
          <cell r="N24">
            <v>5294637113</v>
          </cell>
          <cell r="O24">
            <v>2966004938</v>
          </cell>
          <cell r="P24">
            <v>2930269804</v>
          </cell>
          <cell r="Q24">
            <v>2250701218</v>
          </cell>
          <cell r="R24">
            <v>1847025949</v>
          </cell>
          <cell r="S24">
            <v>1439888957</v>
          </cell>
          <cell r="T24">
            <v>916866749</v>
          </cell>
        </row>
        <row r="37">
          <cell r="C37">
            <v>520105253012</v>
          </cell>
          <cell r="D37">
            <v>30153642859</v>
          </cell>
          <cell r="E37">
            <v>74259158660</v>
          </cell>
          <cell r="F37">
            <v>39770687345</v>
          </cell>
          <cell r="G37">
            <v>1231022519</v>
          </cell>
          <cell r="H37">
            <v>-296897988</v>
          </cell>
          <cell r="I37">
            <v>1145290730</v>
          </cell>
          <cell r="J37">
            <v>-3270886719</v>
          </cell>
          <cell r="K37">
            <v>11382625214</v>
          </cell>
          <cell r="L37">
            <v>6077180871</v>
          </cell>
          <cell r="M37">
            <v>2961706960</v>
          </cell>
          <cell r="N37">
            <v>316574204</v>
          </cell>
          <cell r="O37">
            <v>5586946</v>
          </cell>
          <cell r="P37">
            <v>114396570</v>
          </cell>
          <cell r="Q37">
            <v>681628658</v>
          </cell>
          <cell r="R37">
            <v>624544195</v>
          </cell>
          <cell r="S37">
            <v>365602314</v>
          </cell>
          <cell r="T37">
            <v>258802331</v>
          </cell>
        </row>
        <row r="39">
          <cell r="C39">
            <v>6500.33</v>
          </cell>
          <cell r="D39">
            <v>502.44</v>
          </cell>
          <cell r="E39">
            <v>1237.350153465816</v>
          </cell>
          <cell r="F39">
            <v>662.68278523177037</v>
          </cell>
          <cell r="G39">
            <v>21.504454869420911</v>
          </cell>
          <cell r="H39">
            <v>-5.186444021311905</v>
          </cell>
          <cell r="I39">
            <v>20.006825574285966</v>
          </cell>
          <cell r="J39">
            <v>-57.138382723381952</v>
          </cell>
          <cell r="K39">
            <v>198.84</v>
          </cell>
          <cell r="L39">
            <v>106.16</v>
          </cell>
          <cell r="M39">
            <v>51.737391213206394</v>
          </cell>
          <cell r="N39">
            <v>5.5301634029172853</v>
          </cell>
          <cell r="O39">
            <v>9.7597100183422131E-2</v>
          </cell>
          <cell r="P39">
            <v>1.9983678923923487</v>
          </cell>
          <cell r="Q39">
            <v>12.740722579439252</v>
          </cell>
          <cell r="R39">
            <v>12.4908839</v>
          </cell>
          <cell r="S39">
            <v>14.624092559999999</v>
          </cell>
          <cell r="T39">
            <v>10.35209324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المؤشرات (2)"/>
      <sheetName val="الفهرس"/>
      <sheetName val="الشركات المدرجة"/>
      <sheetName val="المؤشرات الرئيسة"/>
      <sheetName val="نشرة تداول الأسهم"/>
      <sheetName val="نشرة تداول الأسهم (2)"/>
      <sheetName val="نشرة تداول الأسهم (3)"/>
      <sheetName val="نشرة تداول المزاد العلني"/>
      <sheetName val="نوع السوق"/>
      <sheetName val="قطاعي"/>
      <sheetName val="الخمس الأكبر قيمة"/>
      <sheetName val="الخمس الأكبر حجم"/>
      <sheetName val="الخمس الأكبر قيمة سوقية"/>
      <sheetName val="الأكثر ارتفاعا"/>
      <sheetName val="الأكثر انخفاضاً"/>
      <sheetName val="مقارنة"/>
      <sheetName val="ترتيب الوسطاء"/>
      <sheetName val="المؤشر وأحجام التداول"/>
      <sheetName val="جدول المؤشرات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F7">
            <v>231.25</v>
          </cell>
          <cell r="J7">
            <v>33241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_Market_Summary_AR"/>
    </sheetNames>
    <sheetDataSet>
      <sheetData sheetId="0" refreshError="1">
        <row r="8">
          <cell r="C8">
            <v>200976</v>
          </cell>
        </row>
        <row r="11">
          <cell r="C11">
            <v>156969</v>
          </cell>
          <cell r="H11">
            <v>2720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_Market_Summary_AR"/>
    </sheetNames>
    <sheetDataSet>
      <sheetData sheetId="0" refreshError="1">
        <row r="8">
          <cell r="C8">
            <v>87030</v>
          </cell>
        </row>
        <row r="10">
          <cell r="C10">
            <v>20730</v>
          </cell>
          <cell r="H10">
            <v>1914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rightToLeft="1" tabSelected="1" topLeftCell="B1" workbookViewId="0">
      <selection activeCell="C36" sqref="C36"/>
    </sheetView>
  </sheetViews>
  <sheetFormatPr defaultColWidth="32.7109375" defaultRowHeight="16.5"/>
  <cols>
    <col min="1" max="1" width="9.140625" style="1" hidden="1" customWidth="1"/>
    <col min="2" max="2" width="43.140625" style="1" customWidth="1"/>
    <col min="3" max="4" width="18.28515625" style="1" customWidth="1"/>
    <col min="5" max="5" width="18.28515625" style="1" bestFit="1" customWidth="1"/>
    <col min="6" max="6" width="16.28515625" style="1" customWidth="1"/>
    <col min="7" max="7" width="20" style="1" customWidth="1"/>
    <col min="8" max="8" width="16.7109375" style="1" customWidth="1"/>
    <col min="9" max="10" width="15.85546875" style="1" customWidth="1"/>
    <col min="11" max="12" width="16" style="12" customWidth="1"/>
    <col min="13" max="14" width="16" style="1" customWidth="1"/>
    <col min="15" max="16" width="14.85546875" style="1" customWidth="1"/>
    <col min="17" max="17" width="14.28515625" style="1" customWidth="1"/>
    <col min="18" max="18" width="15.42578125" style="1" customWidth="1"/>
    <col min="19" max="20" width="14.28515625" style="1" customWidth="1"/>
    <col min="21" max="21" width="35.7109375" style="1" customWidth="1"/>
    <col min="22" max="22" width="53.85546875" style="1" customWidth="1"/>
    <col min="23" max="16384" width="32.7109375" style="1"/>
  </cols>
  <sheetData>
    <row r="1" spans="1:22"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2"/>
      <c r="N1" s="2"/>
    </row>
    <row r="2" spans="1:22">
      <c r="B2" s="4" t="s">
        <v>0</v>
      </c>
      <c r="C2" s="5"/>
      <c r="D2" s="5"/>
      <c r="E2" s="5"/>
      <c r="F2" s="5"/>
      <c r="G2" s="5"/>
      <c r="H2" s="5"/>
      <c r="I2" s="5"/>
      <c r="J2" s="5"/>
      <c r="K2" s="6"/>
      <c r="L2" s="6"/>
      <c r="M2" s="5"/>
      <c r="N2" s="5"/>
      <c r="O2" s="5"/>
    </row>
    <row r="3" spans="1:22" ht="18">
      <c r="B3" s="7" t="s">
        <v>1</v>
      </c>
      <c r="C3" s="8"/>
      <c r="D3" s="8"/>
      <c r="E3" s="8"/>
      <c r="F3" s="8"/>
      <c r="G3" s="8"/>
      <c r="H3" s="8"/>
      <c r="I3" s="8"/>
      <c r="J3" s="8"/>
      <c r="K3" s="9"/>
      <c r="L3" s="9"/>
      <c r="M3" s="8"/>
      <c r="O3" s="2"/>
      <c r="P3" s="2"/>
      <c r="Q3" s="2"/>
      <c r="U3" s="8"/>
      <c r="V3" s="7" t="s">
        <v>2</v>
      </c>
    </row>
    <row r="4" spans="1:22" ht="18">
      <c r="C4" s="10"/>
      <c r="D4" s="10"/>
      <c r="E4" s="10"/>
      <c r="F4" s="10"/>
      <c r="G4" s="11" t="s">
        <v>3</v>
      </c>
      <c r="H4" s="11"/>
    </row>
    <row r="5" spans="1:22">
      <c r="B5" s="13" t="s">
        <v>4</v>
      </c>
      <c r="C5" s="14">
        <v>2023</v>
      </c>
      <c r="D5" s="14">
        <v>2022</v>
      </c>
      <c r="E5" s="14">
        <v>2021</v>
      </c>
      <c r="F5" s="14">
        <v>2020</v>
      </c>
      <c r="G5" s="14">
        <v>2019</v>
      </c>
      <c r="H5" s="14">
        <v>2018</v>
      </c>
      <c r="I5" s="14">
        <v>2018</v>
      </c>
      <c r="J5" s="14">
        <v>2017</v>
      </c>
      <c r="K5" s="14">
        <v>2016</v>
      </c>
      <c r="L5" s="14">
        <v>2015</v>
      </c>
      <c r="M5" s="14">
        <v>2014</v>
      </c>
      <c r="N5" s="14">
        <v>2013</v>
      </c>
      <c r="O5" s="14">
        <v>2012</v>
      </c>
      <c r="P5" s="14">
        <v>2011</v>
      </c>
      <c r="Q5" s="14">
        <v>2010</v>
      </c>
      <c r="R5" s="15">
        <v>2009</v>
      </c>
      <c r="S5" s="14">
        <v>2008</v>
      </c>
      <c r="T5" s="14">
        <v>2007</v>
      </c>
      <c r="U5" s="14" t="s">
        <v>5</v>
      </c>
      <c r="V5" s="16" t="s">
        <v>2</v>
      </c>
    </row>
    <row r="6" spans="1:22">
      <c r="B6" s="17"/>
      <c r="C6" s="17"/>
      <c r="D6" s="17"/>
      <c r="E6" s="17"/>
      <c r="F6" s="17"/>
      <c r="G6" s="17"/>
      <c r="H6" s="17"/>
      <c r="I6" s="17"/>
      <c r="J6" s="17"/>
      <c r="K6" s="18"/>
      <c r="L6" s="18"/>
      <c r="M6" s="17"/>
      <c r="N6" s="17"/>
      <c r="O6" s="17"/>
      <c r="P6" s="17"/>
      <c r="Q6" s="19"/>
      <c r="R6" s="19"/>
      <c r="S6" s="19"/>
      <c r="T6" s="19"/>
      <c r="U6" s="20"/>
      <c r="V6" s="21"/>
    </row>
    <row r="7" spans="1:22">
      <c r="A7" s="22"/>
      <c r="B7" s="23" t="s">
        <v>6</v>
      </c>
      <c r="C7" s="24">
        <f t="shared" ref="C7:R7" si="0">C33/C32</f>
        <v>8.0423775000000003E-2</v>
      </c>
      <c r="D7" s="24">
        <f t="shared" si="0"/>
        <v>7.3408037499999995E-2</v>
      </c>
      <c r="E7" s="24">
        <f t="shared" si="0"/>
        <v>0.55279699289513695</v>
      </c>
      <c r="F7" s="24">
        <f t="shared" si="0"/>
        <v>8.4209580231286128E-3</v>
      </c>
      <c r="G7" s="24">
        <f t="shared" si="0"/>
        <v>5.0828369289894317E-3</v>
      </c>
      <c r="H7" s="24">
        <f t="shared" si="0"/>
        <v>4.9294785570792206E-3</v>
      </c>
      <c r="I7" s="24">
        <f t="shared" si="0"/>
        <v>4.9294785570792206E-3</v>
      </c>
      <c r="J7" s="24">
        <f t="shared" si="0"/>
        <v>4.5634727923836139E-2</v>
      </c>
      <c r="K7" s="24">
        <f t="shared" si="0"/>
        <v>1.1539261070835881E-2</v>
      </c>
      <c r="L7" s="24">
        <f t="shared" si="0"/>
        <v>1.1150248930037557E-2</v>
      </c>
      <c r="M7" s="24">
        <f t="shared" si="0"/>
        <v>5.8067953533059654E-4</v>
      </c>
      <c r="N7" s="24">
        <f t="shared" si="0"/>
        <v>7.7941654292951346E-3</v>
      </c>
      <c r="O7" s="24">
        <f t="shared" si="0"/>
        <v>8.3790724080705739E-4</v>
      </c>
      <c r="P7" s="24">
        <f t="shared" si="0"/>
        <v>4.9169185081666521E-3</v>
      </c>
      <c r="Q7" s="24">
        <f t="shared" si="0"/>
        <v>2.934E-3</v>
      </c>
      <c r="R7" s="24">
        <f t="shared" si="0"/>
        <v>4.1459999999999999E-4</v>
      </c>
      <c r="S7" s="25" t="s">
        <v>7</v>
      </c>
      <c r="T7" s="25" t="s">
        <v>7</v>
      </c>
      <c r="U7" s="26" t="s">
        <v>8</v>
      </c>
      <c r="V7" s="27" t="s">
        <v>9</v>
      </c>
    </row>
    <row r="8" spans="1:22">
      <c r="A8" s="28"/>
      <c r="B8" s="28" t="s">
        <v>10</v>
      </c>
      <c r="C8" s="25">
        <f>'[1]قائمة الدخل '!C39</f>
        <v>6500.33</v>
      </c>
      <c r="D8" s="25">
        <f>'[1]قائمة الدخل '!D39</f>
        <v>502.44</v>
      </c>
      <c r="E8" s="25">
        <f>'[1]قائمة الدخل '!E39</f>
        <v>1237.350153465816</v>
      </c>
      <c r="F8" s="25">
        <f>'[1]قائمة الدخل '!F39</f>
        <v>662.68278523177037</v>
      </c>
      <c r="G8" s="25">
        <f>'[1]قائمة الدخل '!G39</f>
        <v>21.504454869420911</v>
      </c>
      <c r="H8" s="25">
        <f>'[1]قائمة الدخل '!H39</f>
        <v>-5.186444021311905</v>
      </c>
      <c r="I8" s="25">
        <f>'[1]قائمة الدخل '!I39</f>
        <v>20.006825574285966</v>
      </c>
      <c r="J8" s="25">
        <f>'[1]قائمة الدخل '!J39</f>
        <v>-57.138382723381952</v>
      </c>
      <c r="K8" s="25">
        <f>'[1]قائمة الدخل '!K39</f>
        <v>198.84</v>
      </c>
      <c r="L8" s="25">
        <f>'[1]قائمة الدخل '!L39</f>
        <v>106.16</v>
      </c>
      <c r="M8" s="25">
        <f>'[1]قائمة الدخل '!M39</f>
        <v>51.737391213206394</v>
      </c>
      <c r="N8" s="25">
        <f>'[1]قائمة الدخل '!N39</f>
        <v>5.5301634029172853</v>
      </c>
      <c r="O8" s="25">
        <f>'[1]قائمة الدخل '!O39</f>
        <v>9.7597100183422131E-2</v>
      </c>
      <c r="P8" s="25">
        <f>'[1]قائمة الدخل '!P39</f>
        <v>1.9983678923923487</v>
      </c>
      <c r="Q8" s="25">
        <f>'[1]قائمة الدخل '!Q39</f>
        <v>12.740722579439252</v>
      </c>
      <c r="R8" s="25">
        <f>'[1]قائمة الدخل '!R39</f>
        <v>12.4908839</v>
      </c>
      <c r="S8" s="25">
        <f>'[1]قائمة الدخل '!S39</f>
        <v>14.624092559999999</v>
      </c>
      <c r="T8" s="25">
        <f>'[1]قائمة الدخل '!T39</f>
        <v>10.35209324</v>
      </c>
      <c r="U8" s="29" t="s">
        <v>11</v>
      </c>
      <c r="V8" s="30" t="s">
        <v>12</v>
      </c>
    </row>
    <row r="9" spans="1:22">
      <c r="A9" s="28"/>
      <c r="B9" s="31" t="s">
        <v>13</v>
      </c>
      <c r="C9" s="25" t="s">
        <v>7</v>
      </c>
      <c r="D9" s="25" t="s">
        <v>7</v>
      </c>
      <c r="E9" s="25" t="s">
        <v>7</v>
      </c>
      <c r="F9" s="25" t="s">
        <v>7</v>
      </c>
      <c r="G9" s="25" t="s">
        <v>7</v>
      </c>
      <c r="H9" s="25" t="s">
        <v>7</v>
      </c>
      <c r="I9" s="25" t="s">
        <v>7</v>
      </c>
      <c r="J9" s="25" t="s">
        <v>7</v>
      </c>
      <c r="K9" s="25" t="s">
        <v>7</v>
      </c>
      <c r="L9" s="25" t="s">
        <v>7</v>
      </c>
      <c r="M9" s="25" t="s">
        <v>7</v>
      </c>
      <c r="N9" s="25" t="s">
        <v>7</v>
      </c>
      <c r="O9" s="25" t="s">
        <v>7</v>
      </c>
      <c r="P9" s="25" t="s">
        <v>7</v>
      </c>
      <c r="Q9" s="25" t="s">
        <v>7</v>
      </c>
      <c r="R9" s="25" t="s">
        <v>7</v>
      </c>
      <c r="S9" s="25" t="s">
        <v>7</v>
      </c>
      <c r="T9" s="25" t="s">
        <v>7</v>
      </c>
      <c r="U9" s="32" t="s">
        <v>14</v>
      </c>
      <c r="V9" s="30" t="s">
        <v>15</v>
      </c>
    </row>
    <row r="10" spans="1:22">
      <c r="A10" s="28"/>
      <c r="B10" s="31" t="s">
        <v>16</v>
      </c>
      <c r="C10" s="33">
        <f>'[1]قائمة المركز المالي'!C44/'نسب مالية'!C32</f>
        <v>8737.3580338624997</v>
      </c>
      <c r="D10" s="33">
        <f>'[1]قائمة المركز المالي'!D44/'نسب مالية'!D32</f>
        <v>2169.8268078874999</v>
      </c>
      <c r="E10" s="33">
        <f>'[1]قائمة المركز المالي'!E44/'نسب مالية'!E32</f>
        <v>2387.9534931193821</v>
      </c>
      <c r="F10" s="33">
        <f>'[1]قائمة المركز المالي'!F44/'نسب مالية'!F32</f>
        <v>1143.7661980734442</v>
      </c>
      <c r="G10" s="33">
        <f>'[1]قائمة المركز المالي'!G44/'نسب مالية'!G32</f>
        <v>499.74932919905666</v>
      </c>
      <c r="H10" s="33">
        <f>'[1]قائمة المركز المالي'!H44/'نسب مالية'!H32</f>
        <v>478.3614892829068</v>
      </c>
      <c r="I10" s="33">
        <f>'[1]قائمة المركز المالي'!I44/'نسب مالية'!I32</f>
        <v>445.53686868722161</v>
      </c>
      <c r="J10" s="33">
        <f>'[1]قائمة المركز المالي'!J44/'نسب مالية'!J32</f>
        <v>425.53004365446765</v>
      </c>
      <c r="K10" s="33">
        <f>'[1]قائمة المركز المالي'!K44/'نسب مالية'!K32</f>
        <v>482.6684269193816</v>
      </c>
      <c r="L10" s="33">
        <f>'[1]قائمة المركز المالي'!L44/'نسب مالية'!L32</f>
        <v>283.82791358197221</v>
      </c>
      <c r="M10" s="33">
        <f>'[1]قائمة المركز المالي'!M44/'نسب مالية'!M32</f>
        <v>177.66717860075116</v>
      </c>
      <c r="N10" s="33">
        <f>'[1]قائمة المركز المالي'!N44/'نسب مالية'!N32</f>
        <v>127.24869199056687</v>
      </c>
      <c r="O10" s="33">
        <f>'[1]قائمة المركز المالي'!O44/'نسب مالية'!O32</f>
        <v>122.98506573499868</v>
      </c>
      <c r="P10" s="33">
        <f>'[1]قائمة المركز المالي'!P44/'نسب مالية'!P32</f>
        <v>121.71517363961918</v>
      </c>
      <c r="Q10" s="33">
        <f>'[1]قائمة المركز المالي'!Q44/'نسب مالية'!Q32</f>
        <v>128.2932183364486</v>
      </c>
      <c r="R10" s="33">
        <f>'[1]قائمة المركز المالي'!R44/'نسب مالية'!R32</f>
        <v>122.59235106</v>
      </c>
      <c r="S10" s="33">
        <f>'[1]قائمة المركز المالي'!S44/'نسب مالية'!S32</f>
        <v>122.66911324</v>
      </c>
      <c r="T10" s="33">
        <f>'[1]قائمة المركز المالي'!T44/'نسب مالية'!T32</f>
        <v>112.43733252</v>
      </c>
      <c r="U10" s="32" t="s">
        <v>17</v>
      </c>
      <c r="V10" s="30" t="s">
        <v>18</v>
      </c>
    </row>
    <row r="11" spans="1:22">
      <c r="A11" s="28"/>
      <c r="B11" s="28" t="s">
        <v>19</v>
      </c>
      <c r="C11" s="25">
        <f t="shared" ref="C11:T11" si="1">C34/C8</f>
        <v>0.88317054672608919</v>
      </c>
      <c r="D11" s="25">
        <f t="shared" si="1"/>
        <v>4.0096528938778757</v>
      </c>
      <c r="E11" s="25">
        <f t="shared" si="1"/>
        <v>0.77549592353649754</v>
      </c>
      <c r="F11" s="25">
        <f t="shared" si="1"/>
        <v>1.0299045262829616</v>
      </c>
      <c r="G11" s="25">
        <f t="shared" si="1"/>
        <v>33.899952564555804</v>
      </c>
      <c r="H11" s="25">
        <f t="shared" si="1"/>
        <v>-149.16385809256477</v>
      </c>
      <c r="I11" s="25">
        <f t="shared" si="1"/>
        <v>38.668303331155045</v>
      </c>
      <c r="J11" s="25">
        <f t="shared" si="1"/>
        <v>-9.84452084902669</v>
      </c>
      <c r="K11" s="25">
        <f t="shared" si="1"/>
        <v>1.0737276201971435</v>
      </c>
      <c r="L11" s="25">
        <f t="shared" si="1"/>
        <v>2.1332893745290127</v>
      </c>
      <c r="M11" s="25">
        <f t="shared" si="1"/>
        <v>4.4696880646152781</v>
      </c>
      <c r="N11" s="25">
        <f t="shared" si="1"/>
        <v>37.069429068200392</v>
      </c>
      <c r="O11" s="25">
        <f t="shared" si="1"/>
        <v>1006.6897460616229</v>
      </c>
      <c r="P11" s="25">
        <f t="shared" si="1"/>
        <v>79.014480067015995</v>
      </c>
      <c r="Q11" s="25">
        <f t="shared" si="1"/>
        <v>21.348867641066818</v>
      </c>
      <c r="R11" s="25">
        <f t="shared" si="1"/>
        <v>15.323175007654983</v>
      </c>
      <c r="S11" s="25">
        <f t="shared" si="1"/>
        <v>0</v>
      </c>
      <c r="T11" s="25">
        <f t="shared" si="1"/>
        <v>0</v>
      </c>
      <c r="U11" s="34" t="s">
        <v>20</v>
      </c>
      <c r="V11" s="30" t="s">
        <v>21</v>
      </c>
    </row>
    <row r="12" spans="1:22">
      <c r="A12" s="35"/>
      <c r="B12" s="28" t="s">
        <v>22</v>
      </c>
      <c r="C12" s="25">
        <f t="shared" ref="C12:R12" si="2">C34/C10</f>
        <v>0.65705216356598539</v>
      </c>
      <c r="D12" s="25">
        <f t="shared" si="2"/>
        <v>0.92846580781319776</v>
      </c>
      <c r="E12" s="25">
        <f t="shared" si="2"/>
        <v>0.40183362145237067</v>
      </c>
      <c r="F12" s="25">
        <f t="shared" si="2"/>
        <v>0.59671286067869522</v>
      </c>
      <c r="G12" s="25">
        <f t="shared" si="2"/>
        <v>1.4587313226980436</v>
      </c>
      <c r="H12" s="25">
        <f t="shared" si="2"/>
        <v>1.6172497521899574</v>
      </c>
      <c r="I12" s="25">
        <f t="shared" si="2"/>
        <v>1.7363995089329145</v>
      </c>
      <c r="J12" s="25">
        <f t="shared" si="2"/>
        <v>1.3218808128545503</v>
      </c>
      <c r="K12" s="25">
        <f t="shared" si="2"/>
        <v>0.44233264098639735</v>
      </c>
      <c r="L12" s="25">
        <f t="shared" si="2"/>
        <v>0.79791306338371581</v>
      </c>
      <c r="M12" s="25">
        <f t="shared" si="2"/>
        <v>1.3015909962731986</v>
      </c>
      <c r="N12" s="25">
        <f t="shared" si="2"/>
        <v>1.6110185243805646</v>
      </c>
      <c r="O12" s="25">
        <f t="shared" si="2"/>
        <v>0.79887748494360755</v>
      </c>
      <c r="P12" s="25">
        <f t="shared" si="2"/>
        <v>1.2972910055365718</v>
      </c>
      <c r="Q12" s="25">
        <f t="shared" si="2"/>
        <v>2.1201432431656735</v>
      </c>
      <c r="R12" s="25">
        <f t="shared" si="2"/>
        <v>1.5612719582017289</v>
      </c>
      <c r="S12" s="25" t="s">
        <v>7</v>
      </c>
      <c r="T12" s="25" t="s">
        <v>7</v>
      </c>
      <c r="U12" s="34" t="s">
        <v>23</v>
      </c>
      <c r="V12" s="30" t="s">
        <v>24</v>
      </c>
    </row>
    <row r="13" spans="1:22">
      <c r="A13" s="28"/>
      <c r="B13" s="31" t="s">
        <v>25</v>
      </c>
      <c r="C13" s="25" t="s">
        <v>7</v>
      </c>
      <c r="D13" s="25" t="s">
        <v>7</v>
      </c>
      <c r="E13" s="25" t="s">
        <v>7</v>
      </c>
      <c r="F13" s="25" t="s">
        <v>7</v>
      </c>
      <c r="G13" s="25" t="s">
        <v>7</v>
      </c>
      <c r="H13" s="25" t="s">
        <v>7</v>
      </c>
      <c r="I13" s="25" t="s">
        <v>7</v>
      </c>
      <c r="J13" s="25" t="s">
        <v>7</v>
      </c>
      <c r="K13" s="25" t="s">
        <v>7</v>
      </c>
      <c r="L13" s="25" t="s">
        <v>7</v>
      </c>
      <c r="M13" s="25" t="s">
        <v>7</v>
      </c>
      <c r="N13" s="25" t="s">
        <v>7</v>
      </c>
      <c r="O13" s="25" t="s">
        <v>7</v>
      </c>
      <c r="P13" s="25" t="s">
        <v>7</v>
      </c>
      <c r="Q13" s="25" t="s">
        <v>7</v>
      </c>
      <c r="R13" s="25" t="s">
        <v>7</v>
      </c>
      <c r="S13" s="25" t="s">
        <v>7</v>
      </c>
      <c r="T13" s="25" t="s">
        <v>7</v>
      </c>
      <c r="U13" s="36" t="s">
        <v>26</v>
      </c>
      <c r="V13" s="37" t="s">
        <v>27</v>
      </c>
    </row>
    <row r="14" spans="1:22">
      <c r="A14" s="28"/>
      <c r="B14" s="31" t="s">
        <v>28</v>
      </c>
      <c r="C14" s="25" t="s">
        <v>7</v>
      </c>
      <c r="D14" s="25" t="s">
        <v>7</v>
      </c>
      <c r="E14" s="25" t="s">
        <v>7</v>
      </c>
      <c r="F14" s="25" t="s">
        <v>7</v>
      </c>
      <c r="G14" s="25" t="s">
        <v>7</v>
      </c>
      <c r="H14" s="25" t="s">
        <v>7</v>
      </c>
      <c r="I14" s="25" t="s">
        <v>7</v>
      </c>
      <c r="J14" s="25" t="s">
        <v>7</v>
      </c>
      <c r="K14" s="25" t="s">
        <v>7</v>
      </c>
      <c r="L14" s="25" t="s">
        <v>7</v>
      </c>
      <c r="M14" s="25" t="s">
        <v>7</v>
      </c>
      <c r="N14" s="25" t="s">
        <v>7</v>
      </c>
      <c r="O14" s="25" t="s">
        <v>7</v>
      </c>
      <c r="P14" s="25" t="s">
        <v>7</v>
      </c>
      <c r="Q14" s="25" t="s">
        <v>7</v>
      </c>
      <c r="R14" s="25" t="s">
        <v>7</v>
      </c>
      <c r="S14" s="25" t="s">
        <v>7</v>
      </c>
      <c r="T14" s="25" t="s">
        <v>7</v>
      </c>
      <c r="U14" s="38" t="s">
        <v>29</v>
      </c>
      <c r="V14" s="39" t="s">
        <v>30</v>
      </c>
    </row>
    <row r="15" spans="1:22">
      <c r="A15" s="28"/>
      <c r="B15" s="28" t="s">
        <v>31</v>
      </c>
      <c r="C15" s="40">
        <f>'[1]قائمة الدخل '!C37/'[1]قائمة المركز المالي'!C21</f>
        <v>0.32616309428783119</v>
      </c>
      <c r="D15" s="40">
        <f>'[1]قائمة الدخل '!D37/'[1]قائمة المركز المالي'!D21</f>
        <v>6.5668280015641053E-2</v>
      </c>
      <c r="E15" s="40">
        <f>'[1]قائمة الدخل '!E37/'[1]قائمة المركز المالي'!E21</f>
        <v>0.19517055665829169</v>
      </c>
      <c r="F15" s="40">
        <f>'[1]قائمة الدخل '!F37/'[1]قائمة المركز المالي'!F21</f>
        <v>0.1612771079299648</v>
      </c>
      <c r="G15" s="40">
        <f>'[1]قائمة الدخل '!G37/'[1]قائمة المركز المالي'!G21</f>
        <v>1.0108215137204666E-2</v>
      </c>
      <c r="H15" s="40">
        <f>'[1]قائمة الدخل '!H37/'[1]قائمة المركز المالي'!H21</f>
        <v>-2.4255409510308304E-3</v>
      </c>
      <c r="I15" s="40">
        <f>'[1]قائمة الدخل '!I37/'[1]قائمة المركز المالي'!I21</f>
        <v>9.5033919541923847E-3</v>
      </c>
      <c r="J15" s="40">
        <f>'[1]قائمة الدخل '!J37/'[1]قائمة المركز المالي'!J21</f>
        <v>-2.9274291605915354E-2</v>
      </c>
      <c r="K15" s="40">
        <f>'[1]قائمة الدخل '!K37/'[1]قائمة المركز المالي'!K21</f>
        <v>0.10822921842970322</v>
      </c>
      <c r="L15" s="40">
        <f>'[1]قائمة الدخل '!L37/'[1]قائمة المركز المالي'!L21</f>
        <v>7.4260229706516329E-2</v>
      </c>
      <c r="M15" s="40">
        <f>'[1]قائمة الدخل '!M37/'[1]قائمة المركز المالي'!M21</f>
        <v>4.5960046300790119E-2</v>
      </c>
      <c r="N15" s="40">
        <f>'[1]قائمة الدخل '!N37/'[1]قائمة المركز المالي'!N21</f>
        <v>5.8187688558493369E-3</v>
      </c>
      <c r="O15" s="40">
        <f>'[1]قائمة الدخل '!O37/'[1]قائمة المركز المالي'!O21</f>
        <v>1.1247019741535374E-4</v>
      </c>
      <c r="P15" s="40">
        <f>'[1]قائمة الدخل '!P37/'[1]قائمة المركز المالي'!P21</f>
        <v>1.8034589422901207E-3</v>
      </c>
      <c r="Q15" s="40">
        <f>'[1]قائمة الدخل '!Q37/'[1]قائمة المركز المالي'!Q21</f>
        <v>7.2676803241286383E-3</v>
      </c>
      <c r="R15" s="40">
        <f>'[1]قائمة الدخل '!R37/'[1]قائمة المركز المالي'!R21</f>
        <v>8.2669521760518425E-3</v>
      </c>
      <c r="S15" s="40">
        <f>'[1]قائمة الدخل '!S37/'[1]قائمة المركز المالي'!S21</f>
        <v>6.2390252931209126E-3</v>
      </c>
      <c r="T15" s="40">
        <f>'[1]قائمة الدخل '!T37/'[1]قائمة المركز المالي'!T21</f>
        <v>7.1133722605184477E-3</v>
      </c>
      <c r="U15" s="32" t="s">
        <v>32</v>
      </c>
      <c r="V15" s="37" t="s">
        <v>33</v>
      </c>
    </row>
    <row r="16" spans="1:22">
      <c r="A16" s="28"/>
      <c r="B16" s="28" t="s">
        <v>34</v>
      </c>
      <c r="C16" s="40">
        <f>'[1]قائمة الدخل '!C37/'[1]قائمة المركز المالي'!C44</f>
        <v>0.74408255189423445</v>
      </c>
      <c r="D16" s="40">
        <f>'[1]قائمة الدخل '!D37/'[1]قائمة المركز المالي'!D44</f>
        <v>0.17370996356361837</v>
      </c>
      <c r="E16" s="40">
        <f>'[1]قائمة الدخل '!E37/'[1]قائمة المركز المالي'!E44</f>
        <v>0.5181634219557042</v>
      </c>
      <c r="F16" s="40">
        <f>'[1]قائمة الدخل '!F37/'[1]قائمة المركز المالي'!F44</f>
        <v>0.57938657948450556</v>
      </c>
      <c r="G16" s="40">
        <f>'[1]قائمة الدخل '!G37/'[1]قائمة المركز المالي'!G44</f>
        <v>4.3030482709973596E-2</v>
      </c>
      <c r="H16" s="40">
        <f>'[1]قائمة الدخل '!H37/'[1]قائمة المركز المالي'!H44</f>
        <v>-1.0842101919798565E-2</v>
      </c>
      <c r="I16" s="40">
        <f>'[1]قائمة الدخل '!I37/'[1]قائمة المركز المالي'!I44</f>
        <v>4.4904983134698269E-2</v>
      </c>
      <c r="J16" s="40">
        <f>'[1]قائمة الدخل '!J37/'[1]قائمة المركز المالي'!J44</f>
        <v>-0.1342757898659174</v>
      </c>
      <c r="K16" s="40">
        <f>'[1]قائمة الدخل '!K37/'[1]قائمة المركز المالي'!K44</f>
        <v>0.41196088813107035</v>
      </c>
      <c r="L16" s="40">
        <f>'[1]قائمة الدخل '!L37/'[1]قائمة المركز المالي'!L44</f>
        <v>0.37403263579426022</v>
      </c>
      <c r="M16" s="40">
        <f>'[1]قائمة الدخل '!M37/'[1]قائمة المركز المالي'!M44</f>
        <v>0.29120398950820992</v>
      </c>
      <c r="N16" s="40">
        <f>'[1]قائمة الدخل '!N37/'[1]قائمة المركز المالي'!N44</f>
        <v>4.3459491146103452E-2</v>
      </c>
      <c r="O16" s="40">
        <f>'[1]قائمة الدخل '!O37/'[1]قائمة المركز المالي'!O44</f>
        <v>7.9356871177935445E-4</v>
      </c>
      <c r="P16" s="40">
        <f>'[1]قائمة الدخل '!P37/'[1]قائمة المركز المالي'!P44</f>
        <v>1.641839577298081E-2</v>
      </c>
      <c r="Q16" s="40">
        <f>'[1]قائمة الدخل '!Q37/'[1]قائمة المركز المالي'!Q44</f>
        <v>9.9309400330317876E-2</v>
      </c>
      <c r="R16" s="40">
        <f>'[1]قائمة الدخل '!R37/'[1]قائمة المركز المالي'!R44</f>
        <v>0.10188958603042554</v>
      </c>
      <c r="S16" s="40">
        <f>'[1]قائمة الدخل '!S37/'[1]قائمة المركز المالي'!S44</f>
        <v>0.11921576812402822</v>
      </c>
      <c r="T16" s="40">
        <f>'[1]قائمة الدخل '!T37/'[1]قائمة المركز المالي'!T44</f>
        <v>9.2069893584131424E-2</v>
      </c>
      <c r="U16" s="32" t="s">
        <v>35</v>
      </c>
      <c r="V16" s="37" t="s">
        <v>36</v>
      </c>
    </row>
    <row r="17" spans="1:23">
      <c r="A17" s="28"/>
      <c r="B17" s="31" t="s">
        <v>37</v>
      </c>
      <c r="C17" s="40">
        <f>'[1]قائمة الدخل '!C15/'[1]قائمة الدخل '!C24</f>
        <v>9.4184349945206886E-2</v>
      </c>
      <c r="D17" s="40">
        <f>'[1]قائمة الدخل '!D15/'[1]قائمة الدخل '!D24</f>
        <v>0.46363595180770162</v>
      </c>
      <c r="E17" s="40">
        <f>'[1]قائمة الدخل '!E15/'[1]قائمة الدخل '!E24</f>
        <v>0.17655530357625362</v>
      </c>
      <c r="F17" s="40">
        <f>'[1]قائمة الدخل '!F15/'[1]قائمة الدخل '!F24</f>
        <v>0.11553413830757861</v>
      </c>
      <c r="G17" s="40">
        <f>'[1]قائمة الدخل '!G15/'[1]قائمة الدخل '!G24</f>
        <v>0.67736440649182694</v>
      </c>
      <c r="H17" s="40">
        <f>'[1]قائمة الدخل '!H15/'[1]قائمة الدخل '!H24</f>
        <v>0.72435507121823761</v>
      </c>
      <c r="I17" s="40">
        <f>'[1]قائمة الدخل '!I15/'[1]قائمة الدخل '!I24</f>
        <v>0.72435507121823761</v>
      </c>
      <c r="J17" s="40">
        <f>'[1]قائمة الدخل '!J15/'[1]قائمة الدخل '!J24</f>
        <v>-0.73850653520513199</v>
      </c>
      <c r="K17" s="40">
        <f>'[1]قائمة الدخل '!K15/'[1]قائمة الدخل '!K24</f>
        <v>0.17190757112165703</v>
      </c>
      <c r="L17" s="40">
        <f>'[1]قائمة الدخل '!L15/'[1]قائمة الدخل '!L24</f>
        <v>0.20411558914632336</v>
      </c>
      <c r="M17" s="40">
        <f>'[1]قائمة الدخل '!M15/'[1]قائمة الدخل '!M24</f>
        <v>0.32117597672070336</v>
      </c>
      <c r="N17" s="40">
        <f>'[1]قائمة الدخل '!N15/'[1]قائمة الدخل '!N24</f>
        <v>0.27371840790403951</v>
      </c>
      <c r="O17" s="40">
        <f>'[1]قائمة الدخل '!O15/'[1]قائمة الدخل '!O24</f>
        <v>0.54784051644083942</v>
      </c>
      <c r="P17" s="40">
        <f>'[1]قائمة الدخل '!P15/'[1]قائمة الدخل '!P24</f>
        <v>0.74181905981241858</v>
      </c>
      <c r="Q17" s="40">
        <f>'[1]قائمة الدخل '!Q15/'[1]قائمة الدخل '!Q24</f>
        <v>0.91525038486916566</v>
      </c>
      <c r="R17" s="40">
        <f>'[1]قائمة الدخل '!R15/'[1]قائمة الدخل '!R24</f>
        <v>0.97012498171459094</v>
      </c>
      <c r="S17" s="40">
        <f>'[1]قائمة الدخل '!S15/'[1]قائمة الدخل '!S24</f>
        <v>1.1175471762438136</v>
      </c>
      <c r="T17" s="40">
        <f>'[1]قائمة الدخل '!T15/'[1]قائمة الدخل '!T24</f>
        <v>1.0067585633427742</v>
      </c>
      <c r="U17" s="34" t="s">
        <v>38</v>
      </c>
      <c r="V17" s="41" t="s">
        <v>39</v>
      </c>
    </row>
    <row r="18" spans="1:23">
      <c r="A18" s="28"/>
      <c r="B18" s="31" t="s">
        <v>40</v>
      </c>
      <c r="C18" s="40">
        <f>'[1]قائمة الدخل '!C37/'[1]قائمة الدخل '!C24</f>
        <v>0.88279438492525564</v>
      </c>
      <c r="D18" s="40">
        <f>'[1]قائمة الدخل '!D37/'[1]قائمة الدخل '!D24</f>
        <v>0.50249215847399908</v>
      </c>
      <c r="E18" s="40">
        <f>'[1]قائمة الدخل '!E37/'[1]قائمة الدخل '!E24</f>
        <v>0.76302898381639062</v>
      </c>
      <c r="F18" s="40">
        <f>'[1]قائمة الدخل '!F37/'[1]قائمة الدخل '!F24</f>
        <v>0.75679716747747539</v>
      </c>
      <c r="G18" s="40">
        <f>'[1]قائمة الدخل '!G37/'[1]قائمة الدخل '!G24</f>
        <v>0.23803565107462091</v>
      </c>
      <c r="H18" s="40">
        <f>'[1]قائمة الدخل '!H37/'[1]قائمة الدخل '!H24</f>
        <v>-0.11782447025397057</v>
      </c>
      <c r="I18" s="40">
        <f>'[1]قائمة الدخل '!I37/'[1]قائمة الدخل '!I24</f>
        <v>0.45451056929706518</v>
      </c>
      <c r="J18" s="40">
        <f>'[1]قائمة الدخل '!J37/'[1]قائمة الدخل '!J24</f>
        <v>1.4345676857639202</v>
      </c>
      <c r="K18" s="40">
        <f>'[1]قائمة الدخل '!K37/'[1]قائمة الدخل '!K24</f>
        <v>0.91740622688739515</v>
      </c>
      <c r="L18" s="40">
        <f>'[1]قائمة الدخل '!L37/'[1]قائمة الدخل '!L24</f>
        <v>0.60828217088006176</v>
      </c>
      <c r="M18" s="40">
        <f>'[1]قائمة الدخل '!M37/'[1]قائمة الدخل '!M24</f>
        <v>0.63973930116866906</v>
      </c>
      <c r="N18" s="40">
        <f>'[1]قائمة الدخل '!N37/'[1]قائمة الدخل '!N24</f>
        <v>5.9791482823763453E-2</v>
      </c>
      <c r="O18" s="40">
        <f>'[1]قائمة الدخل '!O37/'[1]قائمة الدخل '!O24</f>
        <v>1.8836603838452543E-3</v>
      </c>
      <c r="P18" s="40">
        <f>'[1]قائمة الدخل '!P37/'[1]قائمة الدخل '!P24</f>
        <v>3.9039603057657551E-2</v>
      </c>
      <c r="Q18" s="40">
        <f>'[1]قائمة الدخل '!Q37/'[1]قائمة الدخل '!Q24</f>
        <v>0.30285168575405286</v>
      </c>
      <c r="R18" s="40">
        <f>'[1]قائمة الدخل '!R37/'[1]قائمة الدخل '!R24</f>
        <v>0.33813504100369302</v>
      </c>
      <c r="S18" s="40">
        <f>'[1]قائمة الدخل '!S37/'[1]قائمة الدخل '!S24</f>
        <v>0.25391007565036838</v>
      </c>
      <c r="T18" s="40">
        <f>'[1]قائمة الدخل '!T37/'[1]قائمة الدخل '!T24</f>
        <v>0.28226820449347539</v>
      </c>
      <c r="U18" s="36" t="s">
        <v>41</v>
      </c>
      <c r="V18" s="37" t="s">
        <v>42</v>
      </c>
    </row>
    <row r="19" spans="1:23">
      <c r="A19" s="28"/>
      <c r="B19" s="31" t="s">
        <v>43</v>
      </c>
      <c r="C19" s="40">
        <f>'[1]قائمة الدخل '!C24/'[1]قائمة المركز المالي'!C21</f>
        <v>0.36946666161163533</v>
      </c>
      <c r="D19" s="40">
        <f>'[1]قائمة الدخل '!D24/'[1]قائمة المركز المالي'!D21</f>
        <v>0.13068518365553555</v>
      </c>
      <c r="E19" s="40">
        <f>'[1]قائمة الدخل '!E24/'[1]قائمة المركز المالي'!E21</f>
        <v>0.25578393586324899</v>
      </c>
      <c r="F19" s="40">
        <f>'[1]قائمة الدخل '!F24/'[1]قائمة المركز المالي'!F21</f>
        <v>0.21310479856515177</v>
      </c>
      <c r="G19" s="40">
        <f>'[1]قائمة الدخل '!G24/'[1]قائمة المركز المالي'!G21</f>
        <v>4.2465131132965794E-2</v>
      </c>
      <c r="H19" s="40">
        <f>'[1]قائمة الدخل '!H24/'[1]قائمة المركز المالي'!H21</f>
        <v>2.058605437225882E-2</v>
      </c>
      <c r="I19" s="40">
        <f>'[1]قائمة الدخل '!I24/'[1]قائمة المركز المالي'!I21</f>
        <v>2.0909067018815633E-2</v>
      </c>
      <c r="J19" s="40">
        <f>'[1]قائمة الدخل '!J24/'[1]قائمة المركز المالي'!J21</f>
        <v>-2.0406350914231371E-2</v>
      </c>
      <c r="K19" s="40">
        <f>'[1]قائمة الدخل '!K24/'[1]قائمة المركز المالي'!K21</f>
        <v>0.1179730584529677</v>
      </c>
      <c r="L19" s="40">
        <f>'[1]قائمة الدخل '!L24/'[1]قائمة المركز المالي'!L21</f>
        <v>0.12208187788748885</v>
      </c>
      <c r="M19" s="40">
        <f>'[1]قائمة الدخل '!M24/'[1]قائمة المركز المالي'!M21</f>
        <v>7.1841836536899933E-2</v>
      </c>
      <c r="N19" s="40">
        <f>'[1]قائمة الدخل '!N24/'[1]قائمة المركز المالي'!N21</f>
        <v>9.7317687754964535E-2</v>
      </c>
      <c r="O19" s="40">
        <f>'[1]قائمة الدخل '!O24/'[1]قائمة المركز المالي'!O21</f>
        <v>5.9708320236453699E-2</v>
      </c>
      <c r="P19" s="40">
        <f>'[1]قائمة الدخل '!P24/'[1]قائمة المركز المالي'!P21</f>
        <v>4.6195627031007304E-2</v>
      </c>
      <c r="Q19" s="40">
        <f>'[1]قائمة الدخل '!Q24/'[1]قائمة المركز المالي'!Q21</f>
        <v>2.3997490078462871E-2</v>
      </c>
      <c r="R19" s="40">
        <f>'[1]قائمة الدخل '!R24/'[1]قائمة المركز المالي'!R21</f>
        <v>2.4448670423251263E-2</v>
      </c>
      <c r="S19" s="40">
        <f>'[1]قائمة الدخل '!S24/'[1]قائمة المركز المالي'!S21</f>
        <v>2.4571790926926382E-2</v>
      </c>
      <c r="T19" s="40">
        <f>'[1]قائمة الدخل '!T24/'[1]قائمة المركز المالي'!T21</f>
        <v>2.5200756398628923E-2</v>
      </c>
      <c r="U19" s="38" t="s">
        <v>44</v>
      </c>
      <c r="V19" s="37" t="s">
        <v>45</v>
      </c>
    </row>
    <row r="20" spans="1:23">
      <c r="A20" s="28"/>
      <c r="B20" s="31" t="s">
        <v>46</v>
      </c>
      <c r="C20" s="40">
        <f>'[1]قائمة المركز المالي'!C46/'[1]قائمة المركز المالي'!C21</f>
        <v>0.43834261905028121</v>
      </c>
      <c r="D20" s="40">
        <f>'[1]قائمة المركز المالي'!D46/'[1]قائمة المركز المالي'!D21</f>
        <v>0.37803404562992232</v>
      </c>
      <c r="E20" s="40">
        <f>'[1]قائمة المركز المالي'!E46/'[1]قائمة المركز المالي'!E21</f>
        <v>0.37665830781961074</v>
      </c>
      <c r="F20" s="40">
        <f>'[1]قائمة المركز المالي'!F46/'[1]قائمة المركز المالي'!F21</f>
        <v>0.27835838006110208</v>
      </c>
      <c r="G20" s="40">
        <f>'[1]قائمة المركز المالي'!G46/'[1]قائمة المركز المالي'!G21</f>
        <v>0.23490825020023554</v>
      </c>
      <c r="H20" s="40">
        <f>'[1]قائمة المركز المالي'!H46/'[1]قائمة المركز المالي'!H21</f>
        <v>0.22371501685602357</v>
      </c>
      <c r="I20" s="40">
        <f>'[1]قائمة المركز المالي'!I46/'[1]قائمة المركز المالي'!I21</f>
        <v>0.21163335457660445</v>
      </c>
      <c r="J20" s="40">
        <f>'[1]قائمة المركز المالي'!J46/'[1]قائمة المركز المالي'!J21</f>
        <v>0.21801616247233149</v>
      </c>
      <c r="K20" s="40">
        <f>'[1]قائمة المركز المالي'!K46/'[1]قائمة المركز المالي'!K21</f>
        <v>0.26271722408190606</v>
      </c>
      <c r="L20" s="40">
        <f>'[1]قائمة المركز المالي'!L46/'[1]قائمة المركز المالي'!L21</f>
        <v>0.19853944662714462</v>
      </c>
      <c r="M20" s="40">
        <f>'[1]قائمة المركز المالي'!M46/'[1]قائمة المركز المالي'!M21</f>
        <v>0.15782767620930396</v>
      </c>
      <c r="N20" s="40">
        <f>'[1]قائمة المركز المالي'!N46/'[1]قائمة المركز المالي'!N21</f>
        <v>0.13388949457361687</v>
      </c>
      <c r="O20" s="40">
        <f>'[1]قائمة المركز المالي'!O46/'[1]قائمة المركز المالي'!O21</f>
        <v>0.14172711755949161</v>
      </c>
      <c r="P20" s="40">
        <f>'[1]قائمة المركز المالي'!P46/'[1]قائمة المركز المالي'!P21</f>
        <v>0.10984380581879682</v>
      </c>
      <c r="Q20" s="40">
        <f>'[1]قائمة المركز المالي'!Q46/'[1]قائمة المركز المالي'!Q21</f>
        <v>7.3182204716093824E-2</v>
      </c>
      <c r="R20" s="40">
        <f>'[1]قائمة المركز المالي'!R46/'[1]قائمة المركز المالي'!R21</f>
        <v>8.1136386675749989E-2</v>
      </c>
      <c r="S20" s="40">
        <f>'[1]قائمة المركز المالي'!S46/'[1]قائمة المركز المالي'!S21</f>
        <v>5.233389333724741E-2</v>
      </c>
      <c r="T20" s="40">
        <f>'[1]قائمة المركز المالي'!T46/'[1]قائمة المركز المالي'!T21</f>
        <v>7.7260567853468909E-2</v>
      </c>
      <c r="U20" s="29" t="s">
        <v>47</v>
      </c>
      <c r="V20" s="37" t="s">
        <v>48</v>
      </c>
    </row>
    <row r="21" spans="1:23">
      <c r="A21" s="28"/>
      <c r="B21" s="31" t="s">
        <v>49</v>
      </c>
      <c r="C21" s="40">
        <f>'[1]قائمة المركز المالي'!C44/('[1]قائمة المركز المالي'!C25+'[1]قائمة المركز المالي'!C26)</f>
        <v>0.87450337264936806</v>
      </c>
      <c r="D21" s="40">
        <f>'[1]قائمة المركز المالي'!D44/('[1]قائمة المركز المالي'!D25+'[1]قائمة المركز المالي'!D26)</f>
        <v>0.64648988695339671</v>
      </c>
      <c r="E21" s="40">
        <f>'[1]قائمة المركز المالي'!E44/('[1]قائمة المركز المالي'!E25+'[1]قائمة المركز المالي'!E26)</f>
        <v>0.65901079500317072</v>
      </c>
      <c r="F21" s="40">
        <f>'[1]قائمة المركز المالي'!F44/('[1]قائمة المركز المالي'!F25+'[1]قائمة المركز المالي'!F26)</f>
        <v>0.40312349114018503</v>
      </c>
      <c r="G21" s="40">
        <f>'[1]قائمة المركز المالي'!G44/('[1]قائمة المركز المالي'!G25+'[1]قائمة المركز المالي'!G26)</f>
        <v>0.31883662414726688</v>
      </c>
      <c r="H21" s="40">
        <f>'[1]قائمة المركز المالي'!H44/('[1]قائمة المركز المالي'!H25+'[1]قائمة المركز المالي'!H26)</f>
        <v>0.29936900922054521</v>
      </c>
      <c r="I21" s="40">
        <f>'[1]قائمة المركز المالي'!I44/('[1]قائمة المركز المالي'!I25+'[1]قائمة المركز المالي'!I26)</f>
        <v>0.27882664875482005</v>
      </c>
      <c r="J21" s="40">
        <f>'[1]قائمة المركز المالي'!J44/('[1]قائمة المركز المالي'!J25+'[1]قائمة المركز المالي'!J26)</f>
        <v>0.29142841001198566</v>
      </c>
      <c r="K21" s="40">
        <f>'[1]قائمة المركز المالي'!K44/('[1]قائمة المركز المالي'!K25+'[1]قائمة المركز المالي'!K26)</f>
        <v>0.37384951664356297</v>
      </c>
      <c r="L21" s="40">
        <f>'[1]قائمة المركز المالي'!L44/('[1]قائمة المركز المالي'!L25+'[1]قائمة المركز المالي'!L26)</f>
        <v>0.2700946847070595</v>
      </c>
      <c r="M21" s="40">
        <f>'[1]قائمة المركز المالي'!M44/('[1]قائمة المركز المالي'!M25+'[1]قائمة المركز المالي'!M26)</f>
        <v>0.19674604112788927</v>
      </c>
      <c r="N21" s="40">
        <f>'[1]قائمة المركز المالي'!N44/('[1]قائمة المركز المالي'!N25+'[1]قائمة المركز المالي'!N26)</f>
        <v>0.16533020413421348</v>
      </c>
      <c r="O21" s="40">
        <f>'[1]قائمة المركز المالي'!O44/('[1]قائمة المركز المالي'!O25+'[1]قائمة المركز المالي'!O26)</f>
        <v>0.17830200712383912</v>
      </c>
      <c r="P21" s="40">
        <f>'[1]قائمة المركز المالي'!P44/('[1]قائمة المركز المالي'!P25+'[1]قائمة المركز المالي'!P26)</f>
        <v>0.13663409974711921</v>
      </c>
      <c r="Q21" s="40">
        <f>'[1]قائمة المركز المالي'!Q44/('[1]قائمة المركز المالي'!Q25+'[1]قائمة المركز المالي'!Q26)</f>
        <v>8.2919194595326332E-2</v>
      </c>
      <c r="R21" s="40">
        <f>'[1]قائمة المركز المالي'!R44/('[1]قائمة المركز المالي'!R25+'[1]قائمة المركز المالي'!R26)</f>
        <v>9.336808079022979E-2</v>
      </c>
      <c r="S21" s="40">
        <f>'[1]قائمة المركز المالي'!S44/('[1]قائمة المركز المالي'!S25+'[1]قائمة المركز المالي'!S26)</f>
        <v>6.0610743841944002E-2</v>
      </c>
      <c r="T21" s="40">
        <f>'[1]قائمة المركز المالي'!T44/('[1]قائمة المركز المالي'!T25+'[1]قائمة المركز المالي'!T26)</f>
        <v>8.8160975179013834E-2</v>
      </c>
      <c r="U21" s="32" t="s">
        <v>50</v>
      </c>
      <c r="V21" s="37" t="s">
        <v>51</v>
      </c>
    </row>
    <row r="22" spans="1:23">
      <c r="A22" s="28"/>
      <c r="B22" s="31" t="s">
        <v>52</v>
      </c>
      <c r="C22" s="40">
        <f>'[1]قائمة المركز المالي'!C33/'[1]قائمة المركز المالي'!C21</f>
        <v>0.56165738094971873</v>
      </c>
      <c r="D22" s="40">
        <f>'[1]قائمة المركز المالي'!D33/'[1]قائمة المركز المالي'!D21</f>
        <v>0.62196595437007762</v>
      </c>
      <c r="E22" s="40">
        <f>'[1]قائمة المركز المالي'!E33/'[1]قائمة المركز المالي'!E21</f>
        <v>0.62334169218038926</v>
      </c>
      <c r="F22" s="40">
        <f>'[1]قائمة المركز المالي'!F33/'[1]قائمة المركز المالي'!F21</f>
        <v>0.72164161993889786</v>
      </c>
      <c r="G22" s="40">
        <f>'[1]قائمة المركز المالي'!G33/'[1]قائمة المركز المالي'!G21</f>
        <v>0.76509174979976446</v>
      </c>
      <c r="H22" s="40">
        <f>'[1]قائمة المركز المالي'!H33/'[1]قائمة المركز المالي'!H21</f>
        <v>0.77628498314397643</v>
      </c>
      <c r="I22" s="40">
        <f>'[1]قائمة المركز المالي'!I33/'[1]قائمة المركز المالي'!I21</f>
        <v>0.78836664542339552</v>
      </c>
      <c r="J22" s="40">
        <f>'[1]قائمة المركز المالي'!J33/'[1]قائمة المركز المالي'!J21</f>
        <v>0.78198383752766853</v>
      </c>
      <c r="K22" s="40">
        <f>'[1]قائمة المركز المالي'!K33/'[1]قائمة المركز المالي'!K21</f>
        <v>0.73728277591809399</v>
      </c>
      <c r="L22" s="40">
        <f>'[1]قائمة المركز المالي'!L33/'[1]قائمة المركز المالي'!L21</f>
        <v>0.80146055337285538</v>
      </c>
      <c r="M22" s="40">
        <f>'[1]قائمة المركز المالي'!M33/'[1]قائمة المركز المالي'!M21</f>
        <v>0.84217232379069606</v>
      </c>
      <c r="N22" s="40">
        <f>'[1]قائمة المركز المالي'!N33/'[1]قائمة المركز المالي'!N21</f>
        <v>0.86611050542638313</v>
      </c>
      <c r="O22" s="40">
        <f>'[1]قائمة المركز المالي'!O33/'[1]قائمة المركز المالي'!O21</f>
        <v>0.85827288244050837</v>
      </c>
      <c r="P22" s="40">
        <f>'[1]قائمة المركز المالي'!P33/'[1]قائمة المركز المالي'!P21</f>
        <v>0.89015619418120318</v>
      </c>
      <c r="Q22" s="40">
        <f>'[1]قائمة المركز المالي'!Q33/'[1]قائمة المركز المالي'!Q21</f>
        <v>0.92681779528390618</v>
      </c>
      <c r="R22" s="40">
        <f>'[1]قائمة المركز المالي'!R33/'[1]قائمة المركز المالي'!R21</f>
        <v>0.91886361332425004</v>
      </c>
      <c r="S22" s="40">
        <f>'[1]قائمة المركز المالي'!S33/'[1]قائمة المركز المالي'!S21</f>
        <v>0.94766610666275264</v>
      </c>
      <c r="T22" s="40">
        <f>'[1]قائمة المركز المالي'!T33/'[1]قائمة المركز المالي'!T21</f>
        <v>0.92273943214653109</v>
      </c>
      <c r="U22" s="32" t="s">
        <v>53</v>
      </c>
      <c r="V22" s="37" t="s">
        <v>54</v>
      </c>
    </row>
    <row r="23" spans="1:23">
      <c r="A23" s="28"/>
      <c r="B23" s="31" t="s">
        <v>55</v>
      </c>
      <c r="C23" s="40">
        <f>('[1]قائمة المركز المالي'!C25+'[1]قائمة المركز المالي'!C26)/'[1]قائمة المركز المالي'!C21</f>
        <v>0.50124748784022954</v>
      </c>
      <c r="D23" s="40">
        <f>('[1]قائمة المركز المالي'!D25+'[1]قائمة المركز المالي'!D26)/'[1]قائمة المركز المالي'!D21</f>
        <v>0.58474858101718397</v>
      </c>
      <c r="E23" s="40">
        <f>('[1]قائمة المركز المالي'!E25+'[1]قائمة المركز المالي'!E26)/'[1]قائمة المركز المالي'!E21</f>
        <v>0.57155104087612474</v>
      </c>
      <c r="F23" s="40">
        <f>('[1]قائمة المركز المالي'!F25+'[1]قائمة المركز المالي'!F26)/'[1]قائمة المركز المالي'!F21</f>
        <v>0.69050398484187359</v>
      </c>
      <c r="G23" s="40">
        <f>('[1]قائمة المركز المالي'!G25+'[1]قائمة المركز المالي'!G26)/'[1]قائمة المركز المالي'!G21</f>
        <v>0.73676681514298159</v>
      </c>
      <c r="H23" s="40">
        <f>('[1]قائمة المركز المالي'!H25+'[1]قائمة المركز المالي'!H26)/'[1]قائمة المركز المالي'!H21</f>
        <v>0.74728847736917348</v>
      </c>
      <c r="I23" s="40">
        <f>('[1]قائمة المركز المالي'!I25+'[1]قائمة المركز المالي'!I26)/'[1]قائمة المركز المالي'!I21</f>
        <v>0.75901406715201747</v>
      </c>
      <c r="J23" s="40">
        <f>('[1]قائمة المركز المالي'!J25+'[1]قائمة المركز المالي'!J26)/'[1]قائمة المركز المالي'!J21</f>
        <v>0.74809506871428555</v>
      </c>
      <c r="K23" s="40">
        <f>('[1]قائمة المركز المالي'!K25+'[1]قائمة المركز المالي'!K26)/'[1]قائمة المركز المالي'!K21</f>
        <v>0.70273520826840141</v>
      </c>
      <c r="L23" s="40">
        <f>('[1]قائمة المركز المالي'!L25+'[1]قائمة المركز المالي'!L26)/'[1]قائمة المركز المالي'!L21</f>
        <v>0.7350734772541504</v>
      </c>
      <c r="M23" s="40">
        <f>('[1]قائمة المركز المالي'!M25+'[1]قائمة المركز المالي'!M26)/'[1]قائمة المركز المالي'!M21</f>
        <v>0.80218979832502546</v>
      </c>
      <c r="N23" s="40">
        <f>('[1]قائمة المركز المالي'!N25+'[1]قائمة المركز المالي'!N26)/'[1]قائمة المركز المالي'!N21</f>
        <v>0.80983075635415935</v>
      </c>
      <c r="O23" s="40">
        <f>('[1]قائمة المركز المالي'!O25+'[1]قائمة المركز المالي'!O26)/'[1]قائمة المركز المالي'!O21</f>
        <v>0.79487106676175057</v>
      </c>
      <c r="P23" s="40">
        <f>('[1]قائمة المركز المالي'!P25+'[1]قائمة المركز المالي'!P26)/'[1]قائمة المركز المالي'!P21</f>
        <v>0.80392667576061194</v>
      </c>
      <c r="Q23" s="40">
        <f>('[1]قائمة المركز المالي'!Q25+'[1]قائمة المركز المالي'!Q26)/'[1]قائمة المركز المالي'!Q21</f>
        <v>0.88257248065238747</v>
      </c>
      <c r="R23" s="40">
        <f>('[1]قائمة المركز المالي'!R25+'[1]قائمة المركز المالي'!R26)/'[1]قائمة المركز المالي'!R21</f>
        <v>0.86899483603664052</v>
      </c>
      <c r="S23" s="40">
        <f>('[1]قائمة المركز المالي'!S25+'[1]قائمة المركز المالي'!S26)/'[1]قائمة المركز المالي'!S21</f>
        <v>0.86344251893228174</v>
      </c>
      <c r="T23" s="40">
        <f>('[1]قائمة المركز المالي'!T25+'[1]قائمة المركز المالي'!T26)/'[1]قائمة المركز المالي'!T21</f>
        <v>0.87635790888869725</v>
      </c>
      <c r="U23" s="34" t="s">
        <v>56</v>
      </c>
      <c r="V23" s="37" t="s">
        <v>57</v>
      </c>
    </row>
    <row r="24" spans="1:23">
      <c r="A24" s="28"/>
      <c r="B24" s="31" t="s">
        <v>58</v>
      </c>
      <c r="C24" s="40">
        <f>'[1]قائمة المركز المالي'!C11/'[1]قائمة المركز المالي'!C21</f>
        <v>4.2364331091956794E-2</v>
      </c>
      <c r="D24" s="40">
        <f>'[1]قائمة المركز المالي'!D11/'[1]قائمة المركز المالي'!D21</f>
        <v>0.13798322302644278</v>
      </c>
      <c r="E24" s="40">
        <f>'[1]قائمة المركز المالي'!E11/'[1]قائمة المركز المالي'!E21</f>
        <v>0.10502290840938786</v>
      </c>
      <c r="F24" s="40">
        <f>'[1]قائمة المركز المالي'!F11/'[1]قائمة المركز المالي'!F21</f>
        <v>0.11523266296006915</v>
      </c>
      <c r="G24" s="40">
        <f>'[1]قائمة المركز المالي'!G11/'[1]قائمة المركز المالي'!G21</f>
        <v>0.2481864854579405</v>
      </c>
      <c r="H24" s="40">
        <f>'[1]قائمة المركز المالي'!H11/'[1]قائمة المركز المالي'!H21</f>
        <v>0.11078477204692445</v>
      </c>
      <c r="I24" s="40">
        <f>'[1]قائمة المركز المالي'!I11/'[1]قائمة المركز المالي'!I21</f>
        <v>9.1283315698467163E-2</v>
      </c>
      <c r="J24" s="40">
        <f>'[1]قائمة المركز المالي'!J11/'[1]قائمة المركز المالي'!J21</f>
        <v>8.8247593485181616E-2</v>
      </c>
      <c r="K24" s="40">
        <f>'[1]قائمة المركز المالي'!K11/'[1]قائمة المركز المالي'!K21</f>
        <v>0.10754876286569233</v>
      </c>
      <c r="L24" s="40">
        <f>'[1]قائمة المركز المالي'!L11/'[1]قائمة المركز المالي'!L21</f>
        <v>0.16411616046185551</v>
      </c>
      <c r="M24" s="40">
        <f>'[1]قائمة المركز المالي'!M11/'[1]قائمة المركز المالي'!M21</f>
        <v>0.27657253941572618</v>
      </c>
      <c r="N24" s="40">
        <f>'[1]قائمة المركز المالي'!N11/'[1]قائمة المركز المالي'!N21</f>
        <v>0.34136044997982801</v>
      </c>
      <c r="O24" s="40">
        <f>'[1]قائمة المركز المالي'!O11/'[1]قائمة المركز المالي'!O21</f>
        <v>0.4177857801362192</v>
      </c>
      <c r="P24" s="40">
        <f>'[1]قائمة المركز المالي'!P11/'[1]قائمة المركز المالي'!P21</f>
        <v>0.45940219818920125</v>
      </c>
      <c r="Q24" s="40">
        <f>'[1]قائمة المركز المالي'!Q11/'[1]قائمة المركز المالي'!Q21</f>
        <v>0.42055958865472931</v>
      </c>
      <c r="R24" s="40">
        <f>'[1]قائمة المركز المالي'!R11/'[1]قائمة المركز المالي'!R21</f>
        <v>0.34548251787141732</v>
      </c>
      <c r="S24" s="40">
        <f>'[1]قائمة المركز المالي'!S11/'[1]قائمة المركز المالي'!S21</f>
        <v>0.32945414236085857</v>
      </c>
      <c r="T24" s="40">
        <f>'[1]قائمة المركز المالي'!T11/'[1]قائمة المركز المالي'!T21</f>
        <v>0.270229323161222</v>
      </c>
      <c r="U24" s="36" t="s">
        <v>59</v>
      </c>
      <c r="V24" s="37" t="s">
        <v>60</v>
      </c>
    </row>
    <row r="25" spans="1:23">
      <c r="A25" s="28"/>
      <c r="B25" s="31" t="s">
        <v>61</v>
      </c>
      <c r="C25" s="40">
        <f>'[1]قائمة المركز المالي'!C11/('[1]قائمة المركز المالي'!C25+'[1]قائمة المركز المالي'!C26)</f>
        <v>8.451779234744064E-2</v>
      </c>
      <c r="D25" s="40">
        <f>'[1]قائمة المركز المالي'!D11/('[1]قائمة المركز المالي'!D25+'[1]قائمة المركز المالي'!D26)</f>
        <v>0.23597017163584683</v>
      </c>
      <c r="E25" s="40">
        <f>'[1]قائمة المركز المالي'!E11/('[1]قائمة المركز المالي'!E25+'[1]قائمة المركز المالي'!E26)</f>
        <v>0.18375070798296389</v>
      </c>
      <c r="F25" s="40">
        <f>'[1]قائمة المركز المالي'!F11/('[1]قائمة المركز المالي'!F25+'[1]قائمة المركز المالي'!F26)</f>
        <v>0.1668819666355113</v>
      </c>
      <c r="G25" s="40">
        <f>'[1]قائمة المركز المالي'!G11/('[1]قائمة المركز المالي'!G25+'[1]قائمة المركز المالي'!G26)</f>
        <v>0.33685893603904499</v>
      </c>
      <c r="H25" s="40">
        <f>'[1]قائمة المركز المالي'!H11/('[1]قائمة المركز المالي'!H25+'[1]قائمة المركز المالي'!H26)</f>
        <v>0.14824900343297392</v>
      </c>
      <c r="I25" s="40">
        <f>'[1]قائمة المركز المالي'!I11/('[1]قائمة المركز المالي'!I25+'[1]قائمة المركز المالي'!I26)</f>
        <v>0.12026564414146054</v>
      </c>
      <c r="J25" s="40">
        <f>'[1]قائمة المركز المالي'!J11/('[1]قائمة المركز المالي'!J25+'[1]قائمة المركز المالي'!J26)</f>
        <v>0.1179630733789603</v>
      </c>
      <c r="K25" s="40">
        <f>'[1]قائمة المركز المالي'!K11/('[1]قائمة المركز المالي'!K25+'[1]قائمة المركز المالي'!K26)</f>
        <v>0.15304308308488129</v>
      </c>
      <c r="L25" s="40">
        <f>'[1]قائمة المركز المالي'!L11/('[1]قائمة المركز المالي'!L25+'[1]قائمة المركز المالي'!L26)</f>
        <v>0.2232649735573477</v>
      </c>
      <c r="M25" s="40">
        <f>'[1]قائمة المركز المالي'!M11/('[1]قائمة المركز المالي'!M25+'[1]قائمة المركز المالي'!M26)</f>
        <v>0.34477194797691318</v>
      </c>
      <c r="N25" s="40">
        <f>'[1]قائمة المركز المالي'!N11/('[1]قائمة المركز المالي'!N25+'[1]قائمة المركز المالي'!N26)</f>
        <v>0.42152072800571988</v>
      </c>
      <c r="O25" s="40">
        <f>'[1]قائمة المركز المالي'!O11/('[1]قائمة المركز المالي'!O25+'[1]قائمة المركز المالي'!O26)</f>
        <v>0.5256019467889923</v>
      </c>
      <c r="P25" s="40">
        <f>'[1]قائمة المركز المالي'!P11/('[1]قائمة المركز المالي'!P25+'[1]قائمة المركز المالي'!P26)</f>
        <v>0.57144788454065309</v>
      </c>
      <c r="Q25" s="40">
        <f>'[1]قائمة المركز المالي'!Q11/('[1]قائمة المركز المالي'!Q25+'[1]قائمة المركز المالي'!Q26)</f>
        <v>0.47651563794948198</v>
      </c>
      <c r="R25" s="40">
        <f>'[1]قائمة المركز المالي'!R11/('[1]قائمة المركز المالي'!R25+'[1]قائمة المركز المالي'!R26)</f>
        <v>0.3975656742071253</v>
      </c>
      <c r="S25" s="40">
        <f>'[1]قائمة المركز المالي'!S11/('[1]قائمة المركز المالي'!S25+'[1]قائمة المركز المالي'!S26)</f>
        <v>0.38155885902892056</v>
      </c>
      <c r="T25" s="40">
        <f>'[1]قائمة المركز المالي'!T11/('[1]قائمة المركز المالي'!T25+'[1]قائمة المركز المالي'!T26)</f>
        <v>0.30835497736752066</v>
      </c>
      <c r="U25" s="38" t="s">
        <v>62</v>
      </c>
      <c r="V25" s="37" t="s">
        <v>63</v>
      </c>
    </row>
    <row r="26" spans="1:23">
      <c r="A26" s="28"/>
      <c r="B26" s="31" t="s">
        <v>64</v>
      </c>
      <c r="C26" s="40">
        <f>'[1]قائمة المركز المالي'!C44/'[1]قائمة المركز المالي'!C11</f>
        <v>10.346973676908277</v>
      </c>
      <c r="D26" s="40">
        <f>'[1]قائمة المركز المالي'!D44/'[1]قائمة المركز المالي'!D11</f>
        <v>2.7397102035043264</v>
      </c>
      <c r="E26" s="40">
        <f>'[1]قائمة المركز المالي'!E44/'[1]قائمة المركز المالي'!E11</f>
        <v>3.5864394877012917</v>
      </c>
      <c r="F26" s="40">
        <f>'[1]قائمة المركز المالي'!F44/'[1]قائمة المركز المالي'!F11</f>
        <v>2.4156204487969113</v>
      </c>
      <c r="G26" s="40">
        <f>'[1]قائمة المركز المالي'!G44/'[1]قائمة المركز المالي'!G11</f>
        <v>0.94649893482508307</v>
      </c>
      <c r="H26" s="40">
        <f>'[1]قائمة المركز المالي'!H44/'[1]قائمة المركز المالي'!H11</f>
        <v>2.019366081984459</v>
      </c>
      <c r="I26" s="40">
        <f>'[1]قائمة المركز المالي'!I44/'[1]قائمة المركز المالي'!I11</f>
        <v>2.3184231103178115</v>
      </c>
      <c r="J26" s="40">
        <f>'[1]قائمة المركز المالي'!J44/'[1]قائمة المركز المالي'!J11</f>
        <v>2.4705054019384711</v>
      </c>
      <c r="K26" s="40">
        <f>'[1]قائمة المركز المالي'!K44/'[1]قائمة المركز المالي'!K11</f>
        <v>2.4427730355916655</v>
      </c>
      <c r="L26" s="40">
        <f>'[1]قائمة المركز المالي'!L44/'[1]قائمة المركز المالي'!L11</f>
        <v>1.2097494757173952</v>
      </c>
      <c r="M26" s="40">
        <f>'[1]قائمة المركز المالي'!M44/'[1]قائمة المركز المالي'!M11</f>
        <v>0.57065559504587038</v>
      </c>
      <c r="N26" s="40">
        <f>'[1]قائمة المركز المالي'!N44/'[1]قائمة المركز المالي'!N11</f>
        <v>0.39222318891983415</v>
      </c>
      <c r="O26" s="40">
        <f>'[1]قائمة المركز المالي'!O44/'[1]قائمة المركز المالي'!O11</f>
        <v>0.33923391687021298</v>
      </c>
      <c r="P26" s="40">
        <f>'[1]قائمة المركز المالي'!P44/'[1]قائمة المركز المالي'!P11</f>
        <v>0.23910159341468168</v>
      </c>
      <c r="Q26" s="40">
        <f>'[1]قائمة المركز المالي'!Q44/'[1]قائمة المركز المالي'!Q11</f>
        <v>0.17401148669986993</v>
      </c>
      <c r="R26" s="40">
        <f>'[1]قائمة المركز المالي'!R44/'[1]قائمة المركز المالي'!R11</f>
        <v>0.23484945217274095</v>
      </c>
      <c r="S26" s="40">
        <f>'[1]قائمة المركز المالي'!S44/'[1]قائمة المركز المالي'!S11</f>
        <v>0.15885031210178233</v>
      </c>
      <c r="T26" s="40">
        <f>'[1]قائمة المركز المالي'!T44/'[1]قائمة المركز المالي'!T11</f>
        <v>0.28590741726194663</v>
      </c>
      <c r="U26" s="29" t="s">
        <v>65</v>
      </c>
      <c r="V26" s="37" t="s">
        <v>66</v>
      </c>
    </row>
    <row r="27" spans="1:23">
      <c r="A27" s="28"/>
      <c r="B27" s="42" t="s">
        <v>67</v>
      </c>
      <c r="C27" s="43">
        <f>'[1]قائمة المركز المالي'!C21/'[1]قائمة المركز المالي'!C33</f>
        <v>1.7804448653538179</v>
      </c>
      <c r="D27" s="43">
        <f>'[1]قائمة المركز المالي'!D21/'[1]قائمة المركز المالي'!D33</f>
        <v>1.6078050461986979</v>
      </c>
      <c r="E27" s="43">
        <f>'[1]قائمة المركز المالي'!E21/'[1]قائمة المركز المالي'!E33</f>
        <v>1.6042565619220754</v>
      </c>
      <c r="F27" s="43">
        <f>'[1]قائمة المركز المالي'!F21/'[1]قائمة المركز المالي'!F33</f>
        <v>1.3857293875104806</v>
      </c>
      <c r="G27" s="43">
        <f>'[1]قائمة المركز المالي'!G21/'[1]قائمة المركز المالي'!G33</f>
        <v>1.3070327843186316</v>
      </c>
      <c r="H27" s="43">
        <f>'[1]قائمة المركز المالي'!H21/'[1]قائمة المركز المالي'!H33</f>
        <v>1.2881867119855537</v>
      </c>
      <c r="I27" s="43">
        <f>'[1]قائمة المركز المالي'!I21/'[1]قائمة المركز المالي'!I33</f>
        <v>1.2684453430458691</v>
      </c>
      <c r="J27" s="43">
        <f>'[1]قائمة المركز المالي'!J21/'[1]قائمة المركز المالي'!J33</f>
        <v>1.2787988088879363</v>
      </c>
      <c r="K27" s="43">
        <f>'[1]قائمة المركز المالي'!K21/'[1]قائمة المركز المالي'!K33</f>
        <v>1.3563316988583656</v>
      </c>
      <c r="L27" s="43">
        <f>'[1]قائمة المركز المالي'!L21/'[1]قائمة المركز المالي'!L33</f>
        <v>1.2477220441999473</v>
      </c>
      <c r="M27" s="43">
        <f>'[1]قائمة المركز المالي'!M21/'[1]قائمة المركز المالي'!M33</f>
        <v>1.1874054415596405</v>
      </c>
      <c r="N27" s="43">
        <f>'[1]قائمة المركز المالي'!N21/'[1]قائمة المركز المالي'!N33</f>
        <v>1.1545870806724641</v>
      </c>
      <c r="O27" s="43">
        <f>'[1]قائمة المركز المالي'!O21/'[1]قائمة المركز المالي'!O33</f>
        <v>1.1651306017690888</v>
      </c>
      <c r="P27" s="43">
        <f>'[1]قائمة المركز المالي'!P21/'[1]قائمة المركز المالي'!P33</f>
        <v>1.1233983502410327</v>
      </c>
      <c r="Q27" s="43">
        <f>'[1]قائمة المركز المالي'!Q21/'[1]قائمة المركز المالي'!Q33</f>
        <v>1.0789607246305368</v>
      </c>
      <c r="R27" s="43">
        <f>'[1]قائمة المركز المالي'!R21/'[1]قائمة المركز المالي'!R33</f>
        <v>1.088300794045175</v>
      </c>
      <c r="S27" s="43">
        <f>'[1]قائمة المركز المالي'!S21/'[1]قائمة المركز المالي'!S33</f>
        <v>1.0552239791729425</v>
      </c>
      <c r="T27" s="43">
        <f>'[1]قائمة المركز المالي'!T21/'[1]قائمة المركز المالي'!T33</f>
        <v>1.0837295613061</v>
      </c>
      <c r="U27" s="44" t="s">
        <v>68</v>
      </c>
      <c r="V27" s="45" t="s">
        <v>69</v>
      </c>
    </row>
    <row r="29" spans="1:23" ht="17.25">
      <c r="B29" s="46" t="s">
        <v>70</v>
      </c>
      <c r="C29" s="46"/>
      <c r="D29" s="46"/>
      <c r="E29" s="46"/>
      <c r="F29" s="46"/>
      <c r="G29" s="46"/>
      <c r="H29" s="46"/>
      <c r="I29" s="46"/>
      <c r="J29" s="46"/>
      <c r="K29" s="47"/>
      <c r="L29" s="47"/>
      <c r="M29" s="46"/>
      <c r="N29" s="46"/>
      <c r="P29" s="48"/>
    </row>
    <row r="30" spans="1:23">
      <c r="B30" s="49" t="s">
        <v>71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</row>
    <row r="31" spans="1:23">
      <c r="B31" s="12"/>
      <c r="C31" s="12"/>
      <c r="D31" s="12"/>
      <c r="E31" s="12"/>
      <c r="F31" s="12"/>
      <c r="G31" s="12"/>
      <c r="H31" s="12"/>
      <c r="I31" s="12"/>
      <c r="J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1:23">
      <c r="B32" s="1" t="s">
        <v>72</v>
      </c>
      <c r="C32" s="50">
        <v>80000000</v>
      </c>
      <c r="D32" s="50">
        <v>80000000</v>
      </c>
      <c r="E32" s="50">
        <f>'[1]قائمة المركز المالي'!E36/100</f>
        <v>60014668</v>
      </c>
      <c r="F32" s="50">
        <f>'[1]قائمة المركز المالي'!F36/100</f>
        <v>60014668</v>
      </c>
      <c r="G32" s="51">
        <v>57245000</v>
      </c>
      <c r="H32" s="51">
        <v>57245000</v>
      </c>
      <c r="I32" s="51">
        <v>57245000</v>
      </c>
      <c r="J32" s="51">
        <v>57245000</v>
      </c>
      <c r="K32" s="51">
        <v>57245000</v>
      </c>
      <c r="L32" s="51">
        <v>57245000</v>
      </c>
      <c r="M32" s="52">
        <f>'[1]قائمة المركز المالي'!M36/'نسب مالية'!M35</f>
        <v>57245000</v>
      </c>
      <c r="N32" s="52">
        <f>'[1]قائمة المركز المالي'!N36/'نسب مالية'!N35</f>
        <v>57245000</v>
      </c>
      <c r="O32" s="52">
        <f>'[1]قائمة المركز المالي'!O36/'نسب مالية'!O35</f>
        <v>57245000</v>
      </c>
      <c r="P32" s="52">
        <f>'[1]قائمة المركز المالي'!P36/'نسب مالية'!P35</f>
        <v>57245000</v>
      </c>
      <c r="Q32" s="52">
        <f>'[1]قائمة المركز المالي'!Q36/'نسب مالية'!Q35</f>
        <v>53500000</v>
      </c>
      <c r="R32" s="52">
        <f>'[1]قائمة المركز المالي'!R36/'نسب مالية'!R35</f>
        <v>50000000</v>
      </c>
      <c r="S32" s="52">
        <f>'[1]قائمة المركز المالي'!S36/'نسب مالية'!S35</f>
        <v>25000000</v>
      </c>
      <c r="T32" s="52">
        <f>'[1]قائمة المركز المالي'!T36/'نسب مالية'!T35</f>
        <v>25000000</v>
      </c>
    </row>
    <row r="33" spans="2:20">
      <c r="B33" s="1" t="s">
        <v>73</v>
      </c>
      <c r="C33" s="53">
        <v>6433902</v>
      </c>
      <c r="D33" s="53">
        <v>5872643</v>
      </c>
      <c r="E33" s="53">
        <v>33175928</v>
      </c>
      <c r="F33" s="50">
        <v>505381</v>
      </c>
      <c r="G33" s="54">
        <v>290967</v>
      </c>
      <c r="H33" s="54">
        <v>282188</v>
      </c>
      <c r="I33" s="54">
        <v>282188</v>
      </c>
      <c r="J33" s="54">
        <v>2612360</v>
      </c>
      <c r="K33" s="54">
        <v>660565</v>
      </c>
      <c r="L33" s="54">
        <v>638296</v>
      </c>
      <c r="M33" s="55">
        <f>'[2]نشرة تداول الأسهم'!$J$7</f>
        <v>33241</v>
      </c>
      <c r="N33" s="52">
        <v>446177</v>
      </c>
      <c r="O33" s="52">
        <v>47966</v>
      </c>
      <c r="P33" s="55">
        <v>281469</v>
      </c>
      <c r="Q33" s="55">
        <f>[3]Period_Market_Summary_AR!$C$11</f>
        <v>156969</v>
      </c>
      <c r="R33" s="56">
        <f>[4]Period_Market_Summary_AR!$C$10</f>
        <v>20730</v>
      </c>
      <c r="S33" s="56">
        <v>0</v>
      </c>
      <c r="T33" s="56">
        <v>0</v>
      </c>
    </row>
    <row r="34" spans="2:20">
      <c r="B34" s="1" t="s">
        <v>74</v>
      </c>
      <c r="C34" s="53">
        <v>5740.9</v>
      </c>
      <c r="D34" s="53">
        <v>2014.61</v>
      </c>
      <c r="E34" s="53">
        <v>959.56</v>
      </c>
      <c r="F34" s="50">
        <v>682.5</v>
      </c>
      <c r="G34" s="57">
        <v>729</v>
      </c>
      <c r="H34" s="57">
        <v>773.63</v>
      </c>
      <c r="I34" s="57">
        <v>773.63</v>
      </c>
      <c r="J34" s="57">
        <v>562.5</v>
      </c>
      <c r="K34" s="57">
        <v>213.5</v>
      </c>
      <c r="L34" s="57">
        <v>226.47</v>
      </c>
      <c r="M34" s="58">
        <f>'[2]نشرة تداول الأسهم'!$F$7</f>
        <v>231.25</v>
      </c>
      <c r="N34" s="59">
        <v>205</v>
      </c>
      <c r="O34" s="1">
        <v>98.25</v>
      </c>
      <c r="P34" s="55">
        <f>1579/10</f>
        <v>157.9</v>
      </c>
      <c r="Q34" s="60">
        <f>[3]Period_Market_Summary_AR!$H$11/10</f>
        <v>272</v>
      </c>
      <c r="R34" s="56">
        <f>[4]Period_Market_Summary_AR!$H$10/10</f>
        <v>191.4</v>
      </c>
      <c r="S34" s="56">
        <v>0</v>
      </c>
      <c r="T34" s="56">
        <v>0</v>
      </c>
    </row>
    <row r="35" spans="2:20">
      <c r="B35" s="1" t="s">
        <v>75</v>
      </c>
      <c r="C35" s="53">
        <v>100</v>
      </c>
      <c r="D35" s="53">
        <v>100</v>
      </c>
      <c r="E35" s="53">
        <v>100</v>
      </c>
      <c r="F35" s="50">
        <v>100</v>
      </c>
      <c r="G35" s="12">
        <v>100</v>
      </c>
      <c r="H35" s="12">
        <v>100</v>
      </c>
      <c r="I35" s="12">
        <v>100</v>
      </c>
      <c r="J35" s="12">
        <v>100</v>
      </c>
      <c r="K35" s="12">
        <v>100</v>
      </c>
      <c r="L35" s="12">
        <v>100</v>
      </c>
      <c r="M35" s="1">
        <v>100</v>
      </c>
      <c r="N35" s="1">
        <v>100</v>
      </c>
      <c r="O35" s="1">
        <v>100</v>
      </c>
      <c r="P35" s="1">
        <v>100</v>
      </c>
      <c r="Q35" s="1">
        <v>100</v>
      </c>
      <c r="R35" s="1">
        <v>100</v>
      </c>
      <c r="S35" s="1">
        <v>100</v>
      </c>
      <c r="T35" s="1">
        <v>100</v>
      </c>
    </row>
    <row r="36" spans="2:20">
      <c r="C36" s="53"/>
      <c r="D36" s="53"/>
      <c r="E36" s="53"/>
      <c r="F36" s="53"/>
    </row>
  </sheetData>
  <mergeCells count="2">
    <mergeCell ref="G4:H4"/>
    <mergeCell ref="B30:W30"/>
  </mergeCells>
  <pageMargins left="0.15748031496063" right="0.28999999999999998" top="0.17" bottom="0.37" header="0.18" footer="0.31496062992126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نسب مالية</vt:lpstr>
      <vt:lpstr>'نسب مالية'!Print_Area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2024-06-25T10:53:16Z</dcterms:created>
  <dcterms:modified xsi:type="dcterms:W3CDTF">2024-06-25T10:53:52Z</dcterms:modified>
</cp:coreProperties>
</file>