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R47" i="1" l="1"/>
  <c r="P47" i="1"/>
  <c r="O47" i="1"/>
  <c r="N47" i="1"/>
  <c r="M47" i="1"/>
  <c r="L47" i="1"/>
  <c r="K47" i="1"/>
  <c r="J47" i="1"/>
  <c r="I47" i="1"/>
  <c r="H47" i="1"/>
  <c r="G47" i="1"/>
  <c r="F47" i="1"/>
  <c r="E47" i="1"/>
  <c r="C47" i="1"/>
  <c r="B47" i="1"/>
  <c r="R46" i="1"/>
  <c r="Q46" i="1"/>
  <c r="Q47" i="1" s="1"/>
  <c r="P46" i="1"/>
  <c r="D46" i="1"/>
  <c r="D45" i="1"/>
  <c r="D44" i="1"/>
  <c r="D43" i="1"/>
  <c r="D42" i="1"/>
  <c r="D47" i="1" s="1"/>
  <c r="R38" i="1"/>
  <c r="P38" i="1"/>
  <c r="O38" i="1"/>
  <c r="N38" i="1"/>
  <c r="M38" i="1"/>
  <c r="L38" i="1"/>
  <c r="K38" i="1"/>
  <c r="J38" i="1"/>
  <c r="I38" i="1"/>
  <c r="H38" i="1"/>
  <c r="G38" i="1"/>
  <c r="F38" i="1"/>
  <c r="E38" i="1"/>
  <c r="C38" i="1"/>
  <c r="B38" i="1"/>
  <c r="D37" i="1"/>
  <c r="D35" i="1"/>
  <c r="D34" i="1"/>
  <c r="Q33" i="1"/>
  <c r="Q38" i="1" s="1"/>
  <c r="P33" i="1"/>
  <c r="D33" i="1"/>
  <c r="D38" i="1" s="1"/>
  <c r="R30" i="1"/>
  <c r="R49" i="1" s="1"/>
  <c r="Q30" i="1"/>
  <c r="Q49" i="1" s="1"/>
  <c r="P30" i="1"/>
  <c r="P49" i="1" s="1"/>
  <c r="O30" i="1"/>
  <c r="O49" i="1" s="1"/>
  <c r="N30" i="1"/>
  <c r="N49" i="1" s="1"/>
  <c r="M30" i="1"/>
  <c r="M49" i="1" s="1"/>
  <c r="L30" i="1"/>
  <c r="L39" i="1" s="1"/>
  <c r="K30" i="1"/>
  <c r="K39" i="1" s="1"/>
  <c r="K49" i="1" s="1"/>
  <c r="J30" i="1"/>
  <c r="J39" i="1" s="1"/>
  <c r="I30" i="1"/>
  <c r="I39" i="1" s="1"/>
  <c r="I49" i="1" s="1"/>
  <c r="H30" i="1"/>
  <c r="H39" i="1" s="1"/>
  <c r="G30" i="1"/>
  <c r="G39" i="1" s="1"/>
  <c r="G49" i="1" s="1"/>
  <c r="F30" i="1"/>
  <c r="F39" i="1" s="1"/>
  <c r="E30" i="1"/>
  <c r="E39" i="1" s="1"/>
  <c r="E49" i="1" s="1"/>
  <c r="C30" i="1"/>
  <c r="C39" i="1" s="1"/>
  <c r="C49" i="1" s="1"/>
  <c r="B30" i="1"/>
  <c r="B39" i="1" s="1"/>
  <c r="D29" i="1"/>
  <c r="D28" i="1"/>
  <c r="D27" i="1"/>
  <c r="D26" i="1"/>
  <c r="D25" i="1"/>
  <c r="D24" i="1"/>
  <c r="D23" i="1"/>
  <c r="D30" i="1" s="1"/>
  <c r="D39" i="1" s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D20" i="1"/>
  <c r="D18" i="1"/>
  <c r="D17" i="1"/>
  <c r="D16" i="1"/>
  <c r="D14" i="1"/>
  <c r="D13" i="1"/>
  <c r="D12" i="1"/>
  <c r="C12" i="1"/>
  <c r="B12" i="1"/>
  <c r="B21" i="1" s="1"/>
  <c r="D11" i="1"/>
  <c r="D10" i="1"/>
  <c r="D9" i="1"/>
  <c r="D8" i="1"/>
  <c r="D6" i="1"/>
  <c r="D21" i="1" s="1"/>
  <c r="F49" i="1" l="1"/>
  <c r="H49" i="1"/>
  <c r="J49" i="1"/>
  <c r="L49" i="1"/>
  <c r="D49" i="1"/>
  <c r="B49" i="1"/>
  <c r="M39" i="1"/>
  <c r="O39" i="1"/>
  <c r="Q39" i="1"/>
  <c r="N39" i="1"/>
  <c r="P39" i="1"/>
  <c r="R39" i="1"/>
</calcChain>
</file>

<file path=xl/sharedStrings.xml><?xml version="1.0" encoding="utf-8"?>
<sst xmlns="http://schemas.openxmlformats.org/spreadsheetml/2006/main" count="155" uniqueCount="85">
  <si>
    <t>شركة العقيلة للتأمين التكافلي</t>
  </si>
  <si>
    <t>قائمة المركز المالي</t>
  </si>
  <si>
    <t>Statement of Financial Position</t>
  </si>
  <si>
    <t>البيان</t>
  </si>
  <si>
    <t>عن الفترة من 28/12/2006 ولغاية 31/12/2007</t>
  </si>
  <si>
    <t>الموجودات:</t>
  </si>
  <si>
    <t>Assets</t>
  </si>
  <si>
    <t>نقدية ومايوازي النقد</t>
  </si>
  <si>
    <t>Cash and cash equivalents</t>
  </si>
  <si>
    <t>شيكات برسم التحصيل</t>
  </si>
  <si>
    <t>-</t>
  </si>
  <si>
    <t>Post - dated cheque</t>
  </si>
  <si>
    <t xml:space="preserve">ودائع لأجل لدى المصارف </t>
  </si>
  <si>
    <t>Bank Deposits</t>
  </si>
  <si>
    <t xml:space="preserve">استثمارات مالية متوفرة للبيع </t>
  </si>
  <si>
    <t>Financial investments available for sale</t>
  </si>
  <si>
    <t>عملاء مدينون، وسطاء ووكلاء تأمين</t>
  </si>
  <si>
    <t>Customers, brokers and insurance agents</t>
  </si>
  <si>
    <t xml:space="preserve">حسابات مدينة من شركات التأمين وإعادة التأمين </t>
  </si>
  <si>
    <t>Insurance  and reinsurance companies receivable  Accounts</t>
  </si>
  <si>
    <t xml:space="preserve">ذمم مدينة - أطراف ذات علاقة </t>
  </si>
  <si>
    <t>receivable Accounts - related Parties</t>
  </si>
  <si>
    <t>أرباح مرابحة مستحقة غير مقبوضة وموجودات أخرى</t>
  </si>
  <si>
    <t>Other Debetors</t>
  </si>
  <si>
    <t>حصة معيدي التأمين من الاحتياطيات الفنية والحسابية</t>
  </si>
  <si>
    <t xml:space="preserve">Technical and Mathematical Reserve Reinsurers' share </t>
  </si>
  <si>
    <t>موجودات مالية بالقيمة العادلة من خلال بيان الدخل الشامل الآخر</t>
  </si>
  <si>
    <t>استثمارات عقارية</t>
  </si>
  <si>
    <t>Real estate investments</t>
  </si>
  <si>
    <t>الممتلكات الثابتة المادية (بعد تنزيل الاستهلاك المتراكم)</t>
  </si>
  <si>
    <t xml:space="preserve">Net Fixed tangible assets </t>
  </si>
  <si>
    <t>الموجودات الثابتة غير المادية (بعد تنزيل الإطفاء المتراكم)</t>
  </si>
  <si>
    <t xml:space="preserve">Net Fixed intangible assets </t>
  </si>
  <si>
    <t>الموجودات الضريبية المؤجلة</t>
  </si>
  <si>
    <t>Deferred Income tax assets</t>
  </si>
  <si>
    <t>وديعة مجمدة لصالح هيئة الإشراف على التأمين</t>
  </si>
  <si>
    <t xml:space="preserve">Syrian Insurance Supervisory Authority Frozen deposit </t>
  </si>
  <si>
    <t>مجموع الموجودات</t>
  </si>
  <si>
    <t>Total Assets</t>
  </si>
  <si>
    <t>المطاليب:</t>
  </si>
  <si>
    <t xml:space="preserve"> Liabilities</t>
  </si>
  <si>
    <t xml:space="preserve">حسابات دائنة لشركات التأمين وإعادة التأمين </t>
  </si>
  <si>
    <t>Insurance  and reinsurance companies</t>
  </si>
  <si>
    <t xml:space="preserve">ذمم دائنة - أطراف ذات علاقة </t>
  </si>
  <si>
    <t>Accounts payable- related Parties</t>
  </si>
  <si>
    <t>الإحتياطات الفنية والحسابية</t>
  </si>
  <si>
    <t>Technical and Mathematical Reserve</t>
  </si>
  <si>
    <t>ذمم دائنة ودائنون مختلفون</t>
  </si>
  <si>
    <t>Payable Accounts</t>
  </si>
  <si>
    <t>المطلوبات الضريبية المؤجلة</t>
  </si>
  <si>
    <t>Deferred tax liabilities</t>
  </si>
  <si>
    <t>مؤونة ضريبة الدخل</t>
  </si>
  <si>
    <t>Provision for income tax</t>
  </si>
  <si>
    <t>مخصصات أخرى</t>
  </si>
  <si>
    <t>Other Reserve</t>
  </si>
  <si>
    <t>مجموع المطاليب</t>
  </si>
  <si>
    <t>Total liabilities</t>
  </si>
  <si>
    <t xml:space="preserve">  صندوق حملة الوثائق </t>
  </si>
  <si>
    <t>Fund policyholders</t>
  </si>
  <si>
    <t>العجز المتراكم في حقوق حملة الوثائق</t>
  </si>
  <si>
    <t>Policyholders Fund Deficit</t>
  </si>
  <si>
    <t>احتياطي القيمة العادلة للاستثمارات المالية المتاحة للبيع</t>
  </si>
  <si>
    <t>مكاسب غير محققة متراكمة ناتجة عن تغيرات أسعار الصرف</t>
  </si>
  <si>
    <t>Unrealized Gains &amp; Losses -Policyholders</t>
  </si>
  <si>
    <t>إخراج الزكاه</t>
  </si>
  <si>
    <t>قرض حسن لحملة الوثائق</t>
  </si>
  <si>
    <t>Good loan from shareholders</t>
  </si>
  <si>
    <t>مجموع صندوق حملة الوثائق</t>
  </si>
  <si>
    <t xml:space="preserve"> Total Policyholders Fund</t>
  </si>
  <si>
    <t>مجموع المطاليب وصندوق حاملي الوثائق</t>
  </si>
  <si>
    <t>Total liabilities and fund policyholders</t>
  </si>
  <si>
    <t>حقوق المساهمين:</t>
  </si>
  <si>
    <t>Equity</t>
  </si>
  <si>
    <t>رأس المال</t>
  </si>
  <si>
    <t>share capital</t>
  </si>
  <si>
    <t>Fair value of financial assets available for sale reserve</t>
  </si>
  <si>
    <t>احتياطي القانوني</t>
  </si>
  <si>
    <t>Legal Reserve</t>
  </si>
  <si>
    <t>UnRealized Gains &amp; Losses -Share holders</t>
  </si>
  <si>
    <t>أرباح محتجزة أو خسائر متراكمة</t>
  </si>
  <si>
    <t>Retained earnings / (accumulated losses)</t>
  </si>
  <si>
    <t>مجموع حقوق المساهمين</t>
  </si>
  <si>
    <t>Total Shareholders' equity</t>
  </si>
  <si>
    <t>مجموع المطاليب وحقوق المساهمين</t>
  </si>
  <si>
    <t>Total liabilities and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</si>
</sst>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 ;\-#,##0\ "/>
    <numFmt numFmtId="166" formatCode="[$-2000000]#\ #\ ###\ ###\ ###\ ##0;\ \(#\ ###\ ###\ ###\ ##0\)"/>
    <numFmt numFmtId="167" formatCode="_(* #\ ###\ ##0_);_(* \(#\ ###\ ##0\);_(&quot;$&quot;* &quot;-&quot;_);_(@_)"/>
    <numFmt numFmtId="168" formatCode="_-&quot;ر.س.&quot;\ * #,##0_-;_-&quot;ر.س.&quot;\ * #,##0\-;_-&quot;ر.س.&quot;\ * &quot;-&quot;_-;_-@_-"/>
    <numFmt numFmtId="169" formatCode="_-&quot;ر.س.&quot;\ * #,##0.00_-;_-&quot;ر.س.&quot;\ * #,##0.00\-;_-&quot;ر.س.&quot;\ 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u/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13"/>
      <name val="Arabic Transparent"/>
      <charset val="178"/>
    </font>
    <font>
      <sz val="10"/>
      <color theme="1"/>
      <name val="Traditional Arabic"/>
      <family val="2"/>
    </font>
    <font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9"/>
      <color indexed="8"/>
      <name val="Tahoma"/>
      <family val="2"/>
    </font>
    <font>
      <sz val="11"/>
      <color theme="1"/>
      <name val="Times New Roman"/>
      <family val="2"/>
      <charset val="178"/>
    </font>
    <font>
      <sz val="10"/>
      <name val="Arial"/>
      <family val="2"/>
    </font>
    <font>
      <u/>
      <sz val="7.5"/>
      <color indexed="12"/>
      <name val="Arabic Transparent"/>
      <charset val="178"/>
    </font>
    <font>
      <u/>
      <sz val="10"/>
      <color indexed="12"/>
      <name val="Arial"/>
      <family val="2"/>
    </font>
    <font>
      <sz val="10"/>
      <name val="جêزة"/>
      <charset val="178"/>
    </font>
    <font>
      <sz val="13"/>
      <color indexed="8"/>
      <name val="Tahoma"/>
      <family val="2"/>
    </font>
    <font>
      <sz val="12"/>
      <color indexed="8"/>
      <name val="Arabic Transparent"/>
      <charset val="178"/>
    </font>
    <font>
      <b/>
      <sz val="9"/>
      <color indexed="8"/>
      <name val="Arabic Transparent"/>
      <family val="2"/>
      <charset val="178"/>
    </font>
    <font>
      <sz val="11"/>
      <color theme="1"/>
      <name val="Times New Roman"/>
      <family val="2"/>
    </font>
    <font>
      <sz val="13"/>
      <color indexed="8"/>
      <name val="Arial"/>
      <family val="2"/>
    </font>
    <font>
      <sz val="11"/>
      <color indexed="8"/>
      <name val="Calibri"/>
      <family val="2"/>
    </font>
    <font>
      <sz val="13"/>
      <color theme="1"/>
      <name val="Arabic Transparent"/>
      <family val="2"/>
    </font>
    <font>
      <b/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22" fillId="0" borderId="0" applyNumberFormat="0" applyBorder="0">
      <alignment horizontal="right"/>
    </xf>
    <xf numFmtId="0" fontId="17" fillId="0" borderId="0"/>
    <xf numFmtId="0" fontId="17" fillId="0" borderId="0"/>
    <xf numFmtId="0" fontId="1" fillId="0" borderId="0"/>
    <xf numFmtId="0" fontId="2" fillId="0" borderId="0"/>
    <xf numFmtId="0" fontId="1" fillId="0" borderId="0"/>
    <xf numFmtId="166" fontId="23" fillId="0" borderId="0"/>
    <xf numFmtId="0" fontId="1" fillId="0" borderId="0"/>
    <xf numFmtId="0" fontId="24" fillId="0" borderId="0"/>
    <xf numFmtId="0" fontId="25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8" fillId="0" borderId="0"/>
    <xf numFmtId="0" fontId="23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4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30" fillId="0" borderId="0"/>
    <xf numFmtId="166" fontId="30" fillId="0" borderId="0"/>
    <xf numFmtId="166" fontId="19" fillId="0" borderId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 vertical="center"/>
    </xf>
    <xf numFmtId="164" fontId="6" fillId="2" borderId="0" xfId="1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/>
    </xf>
    <xf numFmtId="164" fontId="8" fillId="0" borderId="2" xfId="1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37" fontId="8" fillId="0" borderId="2" xfId="0" applyNumberFormat="1" applyFont="1" applyFill="1" applyBorder="1"/>
    <xf numFmtId="0" fontId="5" fillId="0" borderId="3" xfId="0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5" fillId="0" borderId="3" xfId="1" applyNumberFormat="1" applyFont="1" applyFill="1" applyBorder="1"/>
    <xf numFmtId="41" fontId="5" fillId="0" borderId="3" xfId="2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right"/>
    </xf>
    <xf numFmtId="164" fontId="10" fillId="0" borderId="3" xfId="1" applyNumberFormat="1" applyFont="1" applyFill="1" applyBorder="1" applyAlignment="1">
      <alignment horizontal="right"/>
    </xf>
    <xf numFmtId="41" fontId="10" fillId="0" borderId="3" xfId="2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41" fontId="7" fillId="3" borderId="3" xfId="0" applyNumberFormat="1" applyFont="1" applyFill="1" applyBorder="1" applyAlignment="1">
      <alignment horizontal="right"/>
    </xf>
    <xf numFmtId="164" fontId="7" fillId="3" borderId="3" xfId="1" applyNumberFormat="1" applyFont="1" applyFill="1" applyBorder="1" applyAlignment="1">
      <alignment horizontal="right"/>
    </xf>
    <xf numFmtId="165" fontId="7" fillId="3" borderId="3" xfId="2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8" fillId="0" borderId="3" xfId="1" applyNumberFormat="1" applyFont="1" applyFill="1" applyBorder="1" applyAlignment="1">
      <alignment horizontal="right" vertical="center"/>
    </xf>
    <xf numFmtId="165" fontId="4" fillId="0" borderId="3" xfId="0" applyNumberFormat="1" applyFont="1" applyFill="1" applyBorder="1" applyAlignment="1">
      <alignment horizontal="right"/>
    </xf>
    <xf numFmtId="37" fontId="5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165" fontId="5" fillId="0" borderId="3" xfId="0" applyNumberFormat="1" applyFont="1" applyFill="1" applyBorder="1" applyAlignment="1">
      <alignment horizontal="right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/>
    <xf numFmtId="0" fontId="11" fillId="0" borderId="3" xfId="0" applyFont="1" applyBorder="1"/>
    <xf numFmtId="0" fontId="11" fillId="0" borderId="3" xfId="0" applyFont="1" applyFill="1" applyBorder="1" applyAlignment="1"/>
    <xf numFmtId="164" fontId="5" fillId="0" borderId="4" xfId="1" applyNumberFormat="1" applyFont="1" applyFill="1" applyBorder="1"/>
    <xf numFmtId="165" fontId="5" fillId="0" borderId="3" xfId="2" applyNumberFormat="1" applyFont="1" applyFill="1" applyBorder="1" applyAlignment="1">
      <alignment horizontal="right"/>
    </xf>
    <xf numFmtId="164" fontId="10" fillId="0" borderId="3" xfId="2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165" fontId="7" fillId="0" borderId="3" xfId="0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65" fontId="4" fillId="0" borderId="3" xfId="2" applyNumberFormat="1" applyFont="1" applyFill="1" applyBorder="1" applyAlignment="1">
      <alignment horizontal="right"/>
    </xf>
    <xf numFmtId="41" fontId="4" fillId="0" borderId="3" xfId="2" applyFont="1" applyFill="1" applyBorder="1" applyAlignment="1">
      <alignment horizontal="right"/>
    </xf>
    <xf numFmtId="0" fontId="8" fillId="0" borderId="3" xfId="0" applyFont="1" applyFill="1" applyBorder="1"/>
    <xf numFmtId="0" fontId="12" fillId="0" borderId="3" xfId="0" applyFont="1" applyBorder="1" applyAlignment="1"/>
    <xf numFmtId="164" fontId="7" fillId="3" borderId="3" xfId="2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right"/>
    </xf>
    <xf numFmtId="0" fontId="11" fillId="0" borderId="3" xfId="0" applyFont="1" applyFill="1" applyBorder="1" applyAlignment="1">
      <alignment vertical="center" wrapText="1"/>
    </xf>
    <xf numFmtId="165" fontId="9" fillId="0" borderId="3" xfId="0" applyNumberFormat="1" applyFont="1" applyFill="1" applyBorder="1" applyAlignment="1">
      <alignment horizontal="right"/>
    </xf>
    <xf numFmtId="41" fontId="7" fillId="3" borderId="3" xfId="2" applyFont="1" applyFill="1" applyBorder="1" applyAlignment="1">
      <alignment horizontal="right"/>
    </xf>
    <xf numFmtId="0" fontId="7" fillId="3" borderId="3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right"/>
    </xf>
    <xf numFmtId="164" fontId="7" fillId="3" borderId="5" xfId="0" applyNumberFormat="1" applyFont="1" applyFill="1" applyBorder="1" applyAlignment="1">
      <alignment horizontal="right"/>
    </xf>
    <xf numFmtId="165" fontId="7" fillId="3" borderId="5" xfId="0" applyNumberFormat="1" applyFont="1" applyFill="1" applyBorder="1" applyAlignment="1">
      <alignment horizontal="right"/>
    </xf>
    <xf numFmtId="165" fontId="7" fillId="3" borderId="5" xfId="2" applyNumberFormat="1" applyFont="1" applyFill="1" applyBorder="1" applyAlignment="1">
      <alignment horizontal="right"/>
    </xf>
    <xf numFmtId="41" fontId="7" fillId="3" borderId="5" xfId="2" applyFont="1" applyFill="1" applyBorder="1" applyAlignment="1">
      <alignment horizontal="right"/>
    </xf>
    <xf numFmtId="0" fontId="7" fillId="3" borderId="5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right"/>
    </xf>
  </cellXfs>
  <cellStyles count="711">
    <cellStyle name="Comma" xfId="1" builtinId="3"/>
    <cellStyle name="Comma [0]" xfId="2" builtinId="6"/>
    <cellStyle name="Comma 11" xfId="3"/>
    <cellStyle name="Comma 12" xfId="4"/>
    <cellStyle name="Comma 13" xfId="5"/>
    <cellStyle name="Comma 14" xfId="6"/>
    <cellStyle name="Comma 15" xfId="7"/>
    <cellStyle name="Comma 16" xfId="8"/>
    <cellStyle name="Comma 17" xfId="9"/>
    <cellStyle name="Comma 2" xfId="10"/>
    <cellStyle name="Comma 2 10" xfId="11"/>
    <cellStyle name="Comma 2 11" xfId="12"/>
    <cellStyle name="Comma 2 12" xfId="13"/>
    <cellStyle name="Comma 2 13" xfId="14"/>
    <cellStyle name="Comma 2 14" xfId="15"/>
    <cellStyle name="Comma 2 15" xfId="16"/>
    <cellStyle name="Comma 2 16" xfId="17"/>
    <cellStyle name="Comma 2 17" xfId="18"/>
    <cellStyle name="Comma 2 18" xfId="19"/>
    <cellStyle name="Comma 2 19" xfId="20"/>
    <cellStyle name="Comma 2 2" xfId="21"/>
    <cellStyle name="Comma 2 2 10" xfId="22"/>
    <cellStyle name="Comma 2 2 11" xfId="23"/>
    <cellStyle name="Comma 2 2 12" xfId="24"/>
    <cellStyle name="Comma 2 2 13" xfId="25"/>
    <cellStyle name="Comma 2 2 14" xfId="26"/>
    <cellStyle name="Comma 2 2 15" xfId="27"/>
    <cellStyle name="Comma 2 2 16" xfId="28"/>
    <cellStyle name="Comma 2 2 17" xfId="29"/>
    <cellStyle name="Comma 2 2 18" xfId="30"/>
    <cellStyle name="Comma 2 2 19" xfId="31"/>
    <cellStyle name="Comma 2 2 2" xfId="32"/>
    <cellStyle name="Comma 2 2 2 10" xfId="33"/>
    <cellStyle name="Comma 2 2 2 11" xfId="34"/>
    <cellStyle name="Comma 2 2 2 12" xfId="35"/>
    <cellStyle name="Comma 2 2 2 13" xfId="36"/>
    <cellStyle name="Comma 2 2 2 14" xfId="37"/>
    <cellStyle name="Comma 2 2 2 15" xfId="38"/>
    <cellStyle name="Comma 2 2 2 16" xfId="39"/>
    <cellStyle name="Comma 2 2 2 17" xfId="40"/>
    <cellStyle name="Comma 2 2 2 18" xfId="41"/>
    <cellStyle name="Comma 2 2 2 19" xfId="42"/>
    <cellStyle name="Comma 2 2 2 2" xfId="43"/>
    <cellStyle name="Comma 2 2 2 20" xfId="44"/>
    <cellStyle name="Comma 2 2 2 21" xfId="45"/>
    <cellStyle name="Comma 2 2 2 22" xfId="46"/>
    <cellStyle name="Comma 2 2 2 23" xfId="47"/>
    <cellStyle name="Comma 2 2 2 24" xfId="48"/>
    <cellStyle name="Comma 2 2 2 25" xfId="49"/>
    <cellStyle name="Comma 2 2 2 26" xfId="50"/>
    <cellStyle name="Comma 2 2 2 27" xfId="51"/>
    <cellStyle name="Comma 2 2 2 28" xfId="52"/>
    <cellStyle name="Comma 2 2 2 29" xfId="53"/>
    <cellStyle name="Comma 2 2 2 3" xfId="54"/>
    <cellStyle name="Comma 2 2 2 30" xfId="55"/>
    <cellStyle name="Comma 2 2 2 31" xfId="56"/>
    <cellStyle name="Comma 2 2 2 32" xfId="57"/>
    <cellStyle name="Comma 2 2 2 33" xfId="58"/>
    <cellStyle name="Comma 2 2 2 34" xfId="59"/>
    <cellStyle name="Comma 2 2 2 35" xfId="60"/>
    <cellStyle name="Comma 2 2 2 36" xfId="61"/>
    <cellStyle name="Comma 2 2 2 37" xfId="62"/>
    <cellStyle name="Comma 2 2 2 38" xfId="63"/>
    <cellStyle name="Comma 2 2 2 39" xfId="64"/>
    <cellStyle name="Comma 2 2 2 4" xfId="65"/>
    <cellStyle name="Comma 2 2 2 40" xfId="66"/>
    <cellStyle name="Comma 2 2 2 41" xfId="67"/>
    <cellStyle name="Comma 2 2 2 42" xfId="68"/>
    <cellStyle name="Comma 2 2 2 43" xfId="69"/>
    <cellStyle name="Comma 2 2 2 5" xfId="70"/>
    <cellStyle name="Comma 2 2 2 6" xfId="71"/>
    <cellStyle name="Comma 2 2 2 7" xfId="72"/>
    <cellStyle name="Comma 2 2 2 8" xfId="73"/>
    <cellStyle name="Comma 2 2 2 9" xfId="74"/>
    <cellStyle name="Comma 2 2 20" xfId="75"/>
    <cellStyle name="Comma 2 2 21" xfId="76"/>
    <cellStyle name="Comma 2 2 22" xfId="77"/>
    <cellStyle name="Comma 2 2 23" xfId="78"/>
    <cellStyle name="Comma 2 2 24" xfId="79"/>
    <cellStyle name="Comma 2 2 25" xfId="80"/>
    <cellStyle name="Comma 2 2 26" xfId="81"/>
    <cellStyle name="Comma 2 2 27" xfId="82"/>
    <cellStyle name="Comma 2 2 28" xfId="83"/>
    <cellStyle name="Comma 2 2 29" xfId="84"/>
    <cellStyle name="Comma 2 2 3" xfId="85"/>
    <cellStyle name="Comma 2 2 30" xfId="86"/>
    <cellStyle name="Comma 2 2 31" xfId="87"/>
    <cellStyle name="Comma 2 2 32" xfId="88"/>
    <cellStyle name="Comma 2 2 33" xfId="89"/>
    <cellStyle name="Comma 2 2 34" xfId="90"/>
    <cellStyle name="Comma 2 2 35" xfId="91"/>
    <cellStyle name="Comma 2 2 36" xfId="92"/>
    <cellStyle name="Comma 2 2 37" xfId="93"/>
    <cellStyle name="Comma 2 2 38" xfId="94"/>
    <cellStyle name="Comma 2 2 39" xfId="95"/>
    <cellStyle name="Comma 2 2 4" xfId="96"/>
    <cellStyle name="Comma 2 2 40" xfId="97"/>
    <cellStyle name="Comma 2 2 41" xfId="98"/>
    <cellStyle name="Comma 2 2 42" xfId="99"/>
    <cellStyle name="Comma 2 2 43" xfId="100"/>
    <cellStyle name="Comma 2 2 5" xfId="101"/>
    <cellStyle name="Comma 2 2 6" xfId="102"/>
    <cellStyle name="Comma 2 2 7" xfId="103"/>
    <cellStyle name="Comma 2 2 8" xfId="104"/>
    <cellStyle name="Comma 2 2 9" xfId="105"/>
    <cellStyle name="Comma 2 20" xfId="106"/>
    <cellStyle name="Comma 2 21" xfId="107"/>
    <cellStyle name="Comma 2 22" xfId="108"/>
    <cellStyle name="Comma 2 23" xfId="109"/>
    <cellStyle name="Comma 2 24" xfId="110"/>
    <cellStyle name="Comma 2 25" xfId="111"/>
    <cellStyle name="Comma 2 26" xfId="112"/>
    <cellStyle name="Comma 2 27" xfId="113"/>
    <cellStyle name="Comma 2 28" xfId="114"/>
    <cellStyle name="Comma 2 29" xfId="115"/>
    <cellStyle name="Comma 2 3" xfId="116"/>
    <cellStyle name="Comma 2 30" xfId="117"/>
    <cellStyle name="Comma 2 31" xfId="118"/>
    <cellStyle name="Comma 2 32" xfId="119"/>
    <cellStyle name="Comma 2 33" xfId="120"/>
    <cellStyle name="Comma 2 34" xfId="121"/>
    <cellStyle name="Comma 2 35" xfId="122"/>
    <cellStyle name="Comma 2 36" xfId="123"/>
    <cellStyle name="Comma 2 37" xfId="124"/>
    <cellStyle name="Comma 2 38" xfId="125"/>
    <cellStyle name="Comma 2 39" xfId="126"/>
    <cellStyle name="Comma 2 4" xfId="127"/>
    <cellStyle name="Comma 2 40" xfId="128"/>
    <cellStyle name="Comma 2 41" xfId="129"/>
    <cellStyle name="Comma 2 42" xfId="130"/>
    <cellStyle name="Comma 2 43" xfId="131"/>
    <cellStyle name="Comma 2 44" xfId="132"/>
    <cellStyle name="Comma 2 5" xfId="133"/>
    <cellStyle name="Comma 2 6" xfId="134"/>
    <cellStyle name="Comma 2 7" xfId="135"/>
    <cellStyle name="Comma 2 8" xfId="136"/>
    <cellStyle name="Comma 2 9" xfId="137"/>
    <cellStyle name="Comma 3" xfId="138"/>
    <cellStyle name="Comma 3 2" xfId="139"/>
    <cellStyle name="Comma 3 2 2" xfId="140"/>
    <cellStyle name="Comma 3 3" xfId="141"/>
    <cellStyle name="Comma 4" xfId="142"/>
    <cellStyle name="Comma 5" xfId="143"/>
    <cellStyle name="Comma 6" xfId="144"/>
    <cellStyle name="Comma 6 2" xfId="145"/>
    <cellStyle name="Comma 7" xfId="146"/>
    <cellStyle name="Hyperlink 2 10" xfId="147"/>
    <cellStyle name="Hyperlink 2 11" xfId="148"/>
    <cellStyle name="Hyperlink 2 12" xfId="149"/>
    <cellStyle name="Hyperlink 2 13" xfId="150"/>
    <cellStyle name="Hyperlink 2 14" xfId="151"/>
    <cellStyle name="Hyperlink 2 15" xfId="152"/>
    <cellStyle name="Hyperlink 2 16" xfId="153"/>
    <cellStyle name="Hyperlink 2 17" xfId="154"/>
    <cellStyle name="Hyperlink 2 18" xfId="155"/>
    <cellStyle name="Hyperlink 2 19" xfId="156"/>
    <cellStyle name="Hyperlink 2 2" xfId="157"/>
    <cellStyle name="Hyperlink 2 20" xfId="158"/>
    <cellStyle name="Hyperlink 2 21" xfId="159"/>
    <cellStyle name="Hyperlink 2 22" xfId="160"/>
    <cellStyle name="Hyperlink 2 23" xfId="161"/>
    <cellStyle name="Hyperlink 2 24" xfId="162"/>
    <cellStyle name="Hyperlink 2 25" xfId="163"/>
    <cellStyle name="Hyperlink 2 26" xfId="164"/>
    <cellStyle name="Hyperlink 2 27" xfId="165"/>
    <cellStyle name="Hyperlink 2 28" xfId="166"/>
    <cellStyle name="Hyperlink 2 29" xfId="167"/>
    <cellStyle name="Hyperlink 2 3" xfId="168"/>
    <cellStyle name="Hyperlink 2 30" xfId="169"/>
    <cellStyle name="Hyperlink 2 31" xfId="170"/>
    <cellStyle name="Hyperlink 2 32" xfId="171"/>
    <cellStyle name="Hyperlink 2 33" xfId="172"/>
    <cellStyle name="Hyperlink 2 34" xfId="173"/>
    <cellStyle name="Hyperlink 2 35" xfId="174"/>
    <cellStyle name="Hyperlink 2 36" xfId="175"/>
    <cellStyle name="Hyperlink 2 37" xfId="176"/>
    <cellStyle name="Hyperlink 2 38" xfId="177"/>
    <cellStyle name="Hyperlink 2 39" xfId="178"/>
    <cellStyle name="Hyperlink 2 4" xfId="179"/>
    <cellStyle name="Hyperlink 2 40" xfId="180"/>
    <cellStyle name="Hyperlink 2 41" xfId="181"/>
    <cellStyle name="Hyperlink 2 42" xfId="182"/>
    <cellStyle name="Hyperlink 2 43" xfId="183"/>
    <cellStyle name="Hyperlink 2 5" xfId="184"/>
    <cellStyle name="Hyperlink 2 6" xfId="185"/>
    <cellStyle name="Hyperlink 2 7" xfId="186"/>
    <cellStyle name="Hyperlink 2 8" xfId="187"/>
    <cellStyle name="Hyperlink 2 9" xfId="188"/>
    <cellStyle name="Hyperlink 3" xfId="189"/>
    <cellStyle name="Hyperlink 4" xfId="190"/>
    <cellStyle name="MS_Arabic" xfId="191"/>
    <cellStyle name="Normal" xfId="0" builtinId="0"/>
    <cellStyle name="Normal 10" xfId="192"/>
    <cellStyle name="Normal 11" xfId="193"/>
    <cellStyle name="Normal 12" xfId="194"/>
    <cellStyle name="Normal 12 2" xfId="195"/>
    <cellStyle name="Normal 12 3" xfId="196"/>
    <cellStyle name="Normal 13" xfId="197"/>
    <cellStyle name="Normal 13 2" xfId="198"/>
    <cellStyle name="Normal 14" xfId="199"/>
    <cellStyle name="Normal 15" xfId="200"/>
    <cellStyle name="Normal 16" xfId="201"/>
    <cellStyle name="Normal 17" xfId="202"/>
    <cellStyle name="Normal 18" xfId="203"/>
    <cellStyle name="Normal 19" xfId="204"/>
    <cellStyle name="Normal 2" xfId="205"/>
    <cellStyle name="Normal 2 10" xfId="206"/>
    <cellStyle name="Normal 2 11" xfId="207"/>
    <cellStyle name="Normal 2 12" xfId="208"/>
    <cellStyle name="Normal 2 13" xfId="209"/>
    <cellStyle name="Normal 2 14" xfId="210"/>
    <cellStyle name="Normal 2 15" xfId="211"/>
    <cellStyle name="Normal 2 16" xfId="212"/>
    <cellStyle name="Normal 2 17" xfId="213"/>
    <cellStyle name="Normal 2 18" xfId="214"/>
    <cellStyle name="Normal 2 19" xfId="215"/>
    <cellStyle name="Normal 2 2" xfId="216"/>
    <cellStyle name="Normal 2 2 10" xfId="217"/>
    <cellStyle name="Normal 2 2 11" xfId="218"/>
    <cellStyle name="Normal 2 2 12" xfId="219"/>
    <cellStyle name="Normal 2 2 13" xfId="220"/>
    <cellStyle name="Normal 2 2 14" xfId="221"/>
    <cellStyle name="Normal 2 2 15" xfId="222"/>
    <cellStyle name="Normal 2 2 16" xfId="223"/>
    <cellStyle name="Normal 2 2 17" xfId="224"/>
    <cellStyle name="Normal 2 2 18" xfId="225"/>
    <cellStyle name="Normal 2 2 19" xfId="226"/>
    <cellStyle name="Normal 2 2 2" xfId="227"/>
    <cellStyle name="Normal 2 2 2 10" xfId="228"/>
    <cellStyle name="Normal 2 2 2 11" xfId="229"/>
    <cellStyle name="Normal 2 2 2 12" xfId="230"/>
    <cellStyle name="Normal 2 2 2 13" xfId="231"/>
    <cellStyle name="Normal 2 2 2 14" xfId="232"/>
    <cellStyle name="Normal 2 2 2 15" xfId="233"/>
    <cellStyle name="Normal 2 2 2 16" xfId="234"/>
    <cellStyle name="Normal 2 2 2 17" xfId="235"/>
    <cellStyle name="Normal 2 2 2 18" xfId="236"/>
    <cellStyle name="Normal 2 2 2 19" xfId="237"/>
    <cellStyle name="Normal 2 2 2 2" xfId="238"/>
    <cellStyle name="Normal 2 2 2 20" xfId="239"/>
    <cellStyle name="Normal 2 2 2 21" xfId="240"/>
    <cellStyle name="Normal 2 2 2 22" xfId="241"/>
    <cellStyle name="Normal 2 2 2 23" xfId="242"/>
    <cellStyle name="Normal 2 2 2 24" xfId="243"/>
    <cellStyle name="Normal 2 2 2 25" xfId="244"/>
    <cellStyle name="Normal 2 2 2 26" xfId="245"/>
    <cellStyle name="Normal 2 2 2 27" xfId="246"/>
    <cellStyle name="Normal 2 2 2 28" xfId="247"/>
    <cellStyle name="Normal 2 2 2 29" xfId="248"/>
    <cellStyle name="Normal 2 2 2 3" xfId="249"/>
    <cellStyle name="Normal 2 2 2 30" xfId="250"/>
    <cellStyle name="Normal 2 2 2 31" xfId="251"/>
    <cellStyle name="Normal 2 2 2 32" xfId="252"/>
    <cellStyle name="Normal 2 2 2 33" xfId="253"/>
    <cellStyle name="Normal 2 2 2 34" xfId="254"/>
    <cellStyle name="Normal 2 2 2 35" xfId="255"/>
    <cellStyle name="Normal 2 2 2 36" xfId="256"/>
    <cellStyle name="Normal 2 2 2 37" xfId="257"/>
    <cellStyle name="Normal 2 2 2 38" xfId="258"/>
    <cellStyle name="Normal 2 2 2 39" xfId="259"/>
    <cellStyle name="Normal 2 2 2 4" xfId="260"/>
    <cellStyle name="Normal 2 2 2 40" xfId="261"/>
    <cellStyle name="Normal 2 2 2 41" xfId="262"/>
    <cellStyle name="Normal 2 2 2 42" xfId="263"/>
    <cellStyle name="Normal 2 2 2 43" xfId="264"/>
    <cellStyle name="Normal 2 2 2 5" xfId="265"/>
    <cellStyle name="Normal 2 2 2 6" xfId="266"/>
    <cellStyle name="Normal 2 2 2 7" xfId="267"/>
    <cellStyle name="Normal 2 2 2 8" xfId="268"/>
    <cellStyle name="Normal 2 2 2 9" xfId="269"/>
    <cellStyle name="Normal 2 2 20" xfId="270"/>
    <cellStyle name="Normal 2 2 21" xfId="271"/>
    <cellStyle name="Normal 2 2 22" xfId="272"/>
    <cellStyle name="Normal 2 2 23" xfId="273"/>
    <cellStyle name="Normal 2 2 24" xfId="274"/>
    <cellStyle name="Normal 2 2 25" xfId="275"/>
    <cellStyle name="Normal 2 2 26" xfId="276"/>
    <cellStyle name="Normal 2 2 27" xfId="277"/>
    <cellStyle name="Normal 2 2 28" xfId="278"/>
    <cellStyle name="Normal 2 2 29" xfId="279"/>
    <cellStyle name="Normal 2 2 3" xfId="280"/>
    <cellStyle name="Normal 2 2 30" xfId="281"/>
    <cellStyle name="Normal 2 2 31" xfId="282"/>
    <cellStyle name="Normal 2 2 32" xfId="283"/>
    <cellStyle name="Normal 2 2 33" xfId="284"/>
    <cellStyle name="Normal 2 2 34" xfId="285"/>
    <cellStyle name="Normal 2 2 35" xfId="286"/>
    <cellStyle name="Normal 2 2 36" xfId="287"/>
    <cellStyle name="Normal 2 2 37" xfId="288"/>
    <cellStyle name="Normal 2 2 38" xfId="289"/>
    <cellStyle name="Normal 2 2 39" xfId="290"/>
    <cellStyle name="Normal 2 2 4" xfId="291"/>
    <cellStyle name="Normal 2 2 40" xfId="292"/>
    <cellStyle name="Normal 2 2 41" xfId="293"/>
    <cellStyle name="Normal 2 2 42" xfId="294"/>
    <cellStyle name="Normal 2 2 43" xfId="295"/>
    <cellStyle name="Normal 2 2 5" xfId="296"/>
    <cellStyle name="Normal 2 2 6" xfId="297"/>
    <cellStyle name="Normal 2 2 7" xfId="298"/>
    <cellStyle name="Normal 2 2 8" xfId="299"/>
    <cellStyle name="Normal 2 2 9" xfId="300"/>
    <cellStyle name="Normal 2 20" xfId="301"/>
    <cellStyle name="Normal 2 21" xfId="302"/>
    <cellStyle name="Normal 2 22" xfId="303"/>
    <cellStyle name="Normal 2 23" xfId="304"/>
    <cellStyle name="Normal 2 24" xfId="305"/>
    <cellStyle name="Normal 2 25" xfId="306"/>
    <cellStyle name="Normal 2 26" xfId="307"/>
    <cellStyle name="Normal 2 27" xfId="308"/>
    <cellStyle name="Normal 2 28" xfId="309"/>
    <cellStyle name="Normal 2 29" xfId="310"/>
    <cellStyle name="Normal 2 3" xfId="311"/>
    <cellStyle name="Normal 2 30" xfId="312"/>
    <cellStyle name="Normal 2 31" xfId="313"/>
    <cellStyle name="Normal 2 32" xfId="314"/>
    <cellStyle name="Normal 2 33" xfId="315"/>
    <cellStyle name="Normal 2 34" xfId="316"/>
    <cellStyle name="Normal 2 35" xfId="317"/>
    <cellStyle name="Normal 2 36" xfId="318"/>
    <cellStyle name="Normal 2 37" xfId="319"/>
    <cellStyle name="Normal 2 38" xfId="320"/>
    <cellStyle name="Normal 2 39" xfId="321"/>
    <cellStyle name="Normal 2 4" xfId="322"/>
    <cellStyle name="Normal 2 40" xfId="323"/>
    <cellStyle name="Normal 2 41" xfId="324"/>
    <cellStyle name="Normal 2 42" xfId="325"/>
    <cellStyle name="Normal 2 43" xfId="326"/>
    <cellStyle name="Normal 2 44" xfId="327"/>
    <cellStyle name="Normal 2 45" xfId="328"/>
    <cellStyle name="Normal 2 46" xfId="329"/>
    <cellStyle name="Normal 2 47" xfId="330"/>
    <cellStyle name="Normal 2 48" xfId="331"/>
    <cellStyle name="Normal 2 49" xfId="332"/>
    <cellStyle name="Normal 2 5" xfId="333"/>
    <cellStyle name="Normal 2 50" xfId="334"/>
    <cellStyle name="Normal 2 51" xfId="335"/>
    <cellStyle name="Normal 2 52" xfId="336"/>
    <cellStyle name="Normal 2 6" xfId="337"/>
    <cellStyle name="Normal 2 7" xfId="338"/>
    <cellStyle name="Normal 2 8" xfId="339"/>
    <cellStyle name="Normal 2 9" xfId="340"/>
    <cellStyle name="Normal 20" xfId="341"/>
    <cellStyle name="Normal 21" xfId="342"/>
    <cellStyle name="Normal 22" xfId="343"/>
    <cellStyle name="Normal 23" xfId="344"/>
    <cellStyle name="Normal 24" xfId="345"/>
    <cellStyle name="Normal 25" xfId="346"/>
    <cellStyle name="Normal 26" xfId="347"/>
    <cellStyle name="Normal 27" xfId="348"/>
    <cellStyle name="Normal 28" xfId="349"/>
    <cellStyle name="Normal 3" xfId="350"/>
    <cellStyle name="Normal 3 10" xfId="351"/>
    <cellStyle name="Normal 3 11" xfId="352"/>
    <cellStyle name="Normal 3 12" xfId="353"/>
    <cellStyle name="Normal 3 13" xfId="354"/>
    <cellStyle name="Normal 3 14" xfId="355"/>
    <cellStyle name="Normal 3 15" xfId="356"/>
    <cellStyle name="Normal 3 16" xfId="357"/>
    <cellStyle name="Normal 3 17" xfId="358"/>
    <cellStyle name="Normal 3 18" xfId="359"/>
    <cellStyle name="Normal 3 19" xfId="360"/>
    <cellStyle name="Normal 3 2" xfId="361"/>
    <cellStyle name="Normal 3 2 10" xfId="362"/>
    <cellStyle name="Normal 3 2 11" xfId="363"/>
    <cellStyle name="Normal 3 2 12" xfId="364"/>
    <cellStyle name="Normal 3 2 13" xfId="365"/>
    <cellStyle name="Normal 3 2 14" xfId="366"/>
    <cellStyle name="Normal 3 2 15" xfId="367"/>
    <cellStyle name="Normal 3 2 16" xfId="368"/>
    <cellStyle name="Normal 3 2 17" xfId="369"/>
    <cellStyle name="Normal 3 2 18" xfId="370"/>
    <cellStyle name="Normal 3 2 19" xfId="371"/>
    <cellStyle name="Normal 3 2 2" xfId="372"/>
    <cellStyle name="Normal 3 2 2 10" xfId="373"/>
    <cellStyle name="Normal 3 2 2 11" xfId="374"/>
    <cellStyle name="Normal 3 2 2 12" xfId="375"/>
    <cellStyle name="Normal 3 2 2 13" xfId="376"/>
    <cellStyle name="Normal 3 2 2 14" xfId="377"/>
    <cellStyle name="Normal 3 2 2 15" xfId="378"/>
    <cellStyle name="Normal 3 2 2 16" xfId="379"/>
    <cellStyle name="Normal 3 2 2 17" xfId="380"/>
    <cellStyle name="Normal 3 2 2 18" xfId="381"/>
    <cellStyle name="Normal 3 2 2 19" xfId="382"/>
    <cellStyle name="Normal 3 2 2 2" xfId="383"/>
    <cellStyle name="Normal 3 2 2 2 10" xfId="384"/>
    <cellStyle name="Normal 3 2 2 2 11" xfId="385"/>
    <cellStyle name="Normal 3 2 2 2 12" xfId="386"/>
    <cellStyle name="Normal 3 2 2 2 13" xfId="387"/>
    <cellStyle name="Normal 3 2 2 2 14" xfId="388"/>
    <cellStyle name="Normal 3 2 2 2 15" xfId="389"/>
    <cellStyle name="Normal 3 2 2 2 16" xfId="390"/>
    <cellStyle name="Normal 3 2 2 2 17" xfId="391"/>
    <cellStyle name="Normal 3 2 2 2 18" xfId="392"/>
    <cellStyle name="Normal 3 2 2 2 19" xfId="393"/>
    <cellStyle name="Normal 3 2 2 2 2" xfId="394"/>
    <cellStyle name="Normal 3 2 2 2 20" xfId="395"/>
    <cellStyle name="Normal 3 2 2 2 21" xfId="396"/>
    <cellStyle name="Normal 3 2 2 2 22" xfId="397"/>
    <cellStyle name="Normal 3 2 2 2 23" xfId="398"/>
    <cellStyle name="Normal 3 2 2 2 24" xfId="399"/>
    <cellStyle name="Normal 3 2 2 2 25" xfId="400"/>
    <cellStyle name="Normal 3 2 2 2 26" xfId="401"/>
    <cellStyle name="Normal 3 2 2 2 27" xfId="402"/>
    <cellStyle name="Normal 3 2 2 2 28" xfId="403"/>
    <cellStyle name="Normal 3 2 2 2 29" xfId="404"/>
    <cellStyle name="Normal 3 2 2 2 3" xfId="405"/>
    <cellStyle name="Normal 3 2 2 2 30" xfId="406"/>
    <cellStyle name="Normal 3 2 2 2 31" xfId="407"/>
    <cellStyle name="Normal 3 2 2 2 32" xfId="408"/>
    <cellStyle name="Normal 3 2 2 2 33" xfId="409"/>
    <cellStyle name="Normal 3 2 2 2 34" xfId="410"/>
    <cellStyle name="Normal 3 2 2 2 35" xfId="411"/>
    <cellStyle name="Normal 3 2 2 2 36" xfId="412"/>
    <cellStyle name="Normal 3 2 2 2 37" xfId="413"/>
    <cellStyle name="Normal 3 2 2 2 38" xfId="414"/>
    <cellStyle name="Normal 3 2 2 2 39" xfId="415"/>
    <cellStyle name="Normal 3 2 2 2 4" xfId="416"/>
    <cellStyle name="Normal 3 2 2 2 40" xfId="417"/>
    <cellStyle name="Normal 3 2 2 2 41" xfId="418"/>
    <cellStyle name="Normal 3 2 2 2 42" xfId="419"/>
    <cellStyle name="Normal 3 2 2 2 43" xfId="420"/>
    <cellStyle name="Normal 3 2 2 2 5" xfId="421"/>
    <cellStyle name="Normal 3 2 2 2 6" xfId="422"/>
    <cellStyle name="Normal 3 2 2 2 7" xfId="423"/>
    <cellStyle name="Normal 3 2 2 2 8" xfId="424"/>
    <cellStyle name="Normal 3 2 2 2 9" xfId="425"/>
    <cellStyle name="Normal 3 2 2 20" xfId="426"/>
    <cellStyle name="Normal 3 2 2 21" xfId="427"/>
    <cellStyle name="Normal 3 2 2 22" xfId="428"/>
    <cellStyle name="Normal 3 2 2 23" xfId="429"/>
    <cellStyle name="Normal 3 2 2 24" xfId="430"/>
    <cellStyle name="Normal 3 2 2 25" xfId="431"/>
    <cellStyle name="Normal 3 2 2 26" xfId="432"/>
    <cellStyle name="Normal 3 2 2 27" xfId="433"/>
    <cellStyle name="Normal 3 2 2 28" xfId="434"/>
    <cellStyle name="Normal 3 2 2 29" xfId="435"/>
    <cellStyle name="Normal 3 2 2 3" xfId="436"/>
    <cellStyle name="Normal 3 2 2 30" xfId="437"/>
    <cellStyle name="Normal 3 2 2 31" xfId="438"/>
    <cellStyle name="Normal 3 2 2 32" xfId="439"/>
    <cellStyle name="Normal 3 2 2 33" xfId="440"/>
    <cellStyle name="Normal 3 2 2 34" xfId="441"/>
    <cellStyle name="Normal 3 2 2 35" xfId="442"/>
    <cellStyle name="Normal 3 2 2 36" xfId="443"/>
    <cellStyle name="Normal 3 2 2 37" xfId="444"/>
    <cellStyle name="Normal 3 2 2 38" xfId="445"/>
    <cellStyle name="Normal 3 2 2 39" xfId="446"/>
    <cellStyle name="Normal 3 2 2 4" xfId="447"/>
    <cellStyle name="Normal 3 2 2 40" xfId="448"/>
    <cellStyle name="Normal 3 2 2 41" xfId="449"/>
    <cellStyle name="Normal 3 2 2 42" xfId="450"/>
    <cellStyle name="Normal 3 2 2 43" xfId="451"/>
    <cellStyle name="Normal 3 2 2 5" xfId="452"/>
    <cellStyle name="Normal 3 2 2 6" xfId="453"/>
    <cellStyle name="Normal 3 2 2 7" xfId="454"/>
    <cellStyle name="Normal 3 2 2 8" xfId="455"/>
    <cellStyle name="Normal 3 2 2 9" xfId="456"/>
    <cellStyle name="Normal 3 2 20" xfId="457"/>
    <cellStyle name="Normal 3 2 21" xfId="458"/>
    <cellStyle name="Normal 3 2 22" xfId="459"/>
    <cellStyle name="Normal 3 2 23" xfId="460"/>
    <cellStyle name="Normal 3 2 24" xfId="461"/>
    <cellStyle name="Normal 3 2 25" xfId="462"/>
    <cellStyle name="Normal 3 2 26" xfId="463"/>
    <cellStyle name="Normal 3 2 27" xfId="464"/>
    <cellStyle name="Normal 3 2 28" xfId="465"/>
    <cellStyle name="Normal 3 2 29" xfId="466"/>
    <cellStyle name="Normal 3 2 3" xfId="467"/>
    <cellStyle name="Normal 3 2 30" xfId="468"/>
    <cellStyle name="Normal 3 2 31" xfId="469"/>
    <cellStyle name="Normal 3 2 32" xfId="470"/>
    <cellStyle name="Normal 3 2 33" xfId="471"/>
    <cellStyle name="Normal 3 2 34" xfId="472"/>
    <cellStyle name="Normal 3 2 35" xfId="473"/>
    <cellStyle name="Normal 3 2 36" xfId="474"/>
    <cellStyle name="Normal 3 2 37" xfId="475"/>
    <cellStyle name="Normal 3 2 38" xfId="476"/>
    <cellStyle name="Normal 3 2 39" xfId="477"/>
    <cellStyle name="Normal 3 2 4" xfId="478"/>
    <cellStyle name="Normal 3 2 40" xfId="479"/>
    <cellStyle name="Normal 3 2 41" xfId="480"/>
    <cellStyle name="Normal 3 2 42" xfId="481"/>
    <cellStyle name="Normal 3 2 43" xfId="482"/>
    <cellStyle name="Normal 3 2 44" xfId="483"/>
    <cellStyle name="Normal 3 2 5" xfId="484"/>
    <cellStyle name="Normal 3 2 6" xfId="485"/>
    <cellStyle name="Normal 3 2 7" xfId="486"/>
    <cellStyle name="Normal 3 2 8" xfId="487"/>
    <cellStyle name="Normal 3 2 9" xfId="488"/>
    <cellStyle name="Normal 3 20" xfId="489"/>
    <cellStyle name="Normal 3 21" xfId="490"/>
    <cellStyle name="Normal 3 22" xfId="491"/>
    <cellStyle name="Normal 3 23" xfId="492"/>
    <cellStyle name="Normal 3 24" xfId="493"/>
    <cellStyle name="Normal 3 25" xfId="494"/>
    <cellStyle name="Normal 3 26" xfId="495"/>
    <cellStyle name="Normal 3 27" xfId="496"/>
    <cellStyle name="Normal 3 28" xfId="497"/>
    <cellStyle name="Normal 3 29" xfId="498"/>
    <cellStyle name="Normal 3 3" xfId="499"/>
    <cellStyle name="Normal 3 30" xfId="500"/>
    <cellStyle name="Normal 3 31" xfId="501"/>
    <cellStyle name="Normal 3 32" xfId="502"/>
    <cellStyle name="Normal 3 33" xfId="503"/>
    <cellStyle name="Normal 3 34" xfId="504"/>
    <cellStyle name="Normal 3 35" xfId="505"/>
    <cellStyle name="Normal 3 36" xfId="506"/>
    <cellStyle name="Normal 3 37" xfId="507"/>
    <cellStyle name="Normal 3 38" xfId="508"/>
    <cellStyle name="Normal 3 39" xfId="509"/>
    <cellStyle name="Normal 3 4" xfId="510"/>
    <cellStyle name="Normal 3 40" xfId="511"/>
    <cellStyle name="Normal 3 41" xfId="512"/>
    <cellStyle name="Normal 3 42" xfId="513"/>
    <cellStyle name="Normal 3 43" xfId="514"/>
    <cellStyle name="Normal 3 44" xfId="515"/>
    <cellStyle name="Normal 3 5" xfId="516"/>
    <cellStyle name="Normal 3 6" xfId="517"/>
    <cellStyle name="Normal 3 7" xfId="518"/>
    <cellStyle name="Normal 3 8" xfId="519"/>
    <cellStyle name="Normal 3 9" xfId="520"/>
    <cellStyle name="Normal 30" xfId="521"/>
    <cellStyle name="Normal 31" xfId="522"/>
    <cellStyle name="Normal 32" xfId="523"/>
    <cellStyle name="Normal 33" xfId="524"/>
    <cellStyle name="Normal 34" xfId="525"/>
    <cellStyle name="Normal 35" xfId="526"/>
    <cellStyle name="Normal 4" xfId="527"/>
    <cellStyle name="Normal 40" xfId="528"/>
    <cellStyle name="Normal 5" xfId="529"/>
    <cellStyle name="Normal 5 10" xfId="530"/>
    <cellStyle name="Normal 5 11" xfId="531"/>
    <cellStyle name="Normal 5 12" xfId="532"/>
    <cellStyle name="Normal 5 13" xfId="533"/>
    <cellStyle name="Normal 5 14" xfId="534"/>
    <cellStyle name="Normal 5 15" xfId="535"/>
    <cellStyle name="Normal 5 16" xfId="536"/>
    <cellStyle name="Normal 5 17" xfId="537"/>
    <cellStyle name="Normal 5 18" xfId="538"/>
    <cellStyle name="Normal 5 19" xfId="539"/>
    <cellStyle name="Normal 5 2" xfId="540"/>
    <cellStyle name="Normal 5 2 10" xfId="541"/>
    <cellStyle name="Normal 5 2 11" xfId="542"/>
    <cellStyle name="Normal 5 2 12" xfId="543"/>
    <cellStyle name="Normal 5 2 13" xfId="544"/>
    <cellStyle name="Normal 5 2 14" xfId="545"/>
    <cellStyle name="Normal 5 2 15" xfId="546"/>
    <cellStyle name="Normal 5 2 16" xfId="547"/>
    <cellStyle name="Normal 5 2 17" xfId="548"/>
    <cellStyle name="Normal 5 2 18" xfId="549"/>
    <cellStyle name="Normal 5 2 19" xfId="550"/>
    <cellStyle name="Normal 5 2 2" xfId="551"/>
    <cellStyle name="Normal 5 2 20" xfId="552"/>
    <cellStyle name="Normal 5 2 21" xfId="553"/>
    <cellStyle name="Normal 5 2 22" xfId="554"/>
    <cellStyle name="Normal 5 2 23" xfId="555"/>
    <cellStyle name="Normal 5 2 24" xfId="556"/>
    <cellStyle name="Normal 5 2 25" xfId="557"/>
    <cellStyle name="Normal 5 2 26" xfId="558"/>
    <cellStyle name="Normal 5 2 27" xfId="559"/>
    <cellStyle name="Normal 5 2 28" xfId="560"/>
    <cellStyle name="Normal 5 2 29" xfId="561"/>
    <cellStyle name="Normal 5 2 3" xfId="562"/>
    <cellStyle name="Normal 5 2 30" xfId="563"/>
    <cellStyle name="Normal 5 2 31" xfId="564"/>
    <cellStyle name="Normal 5 2 32" xfId="565"/>
    <cellStyle name="Normal 5 2 33" xfId="566"/>
    <cellStyle name="Normal 5 2 34" xfId="567"/>
    <cellStyle name="Normal 5 2 35" xfId="568"/>
    <cellStyle name="Normal 5 2 36" xfId="569"/>
    <cellStyle name="Normal 5 2 37" xfId="570"/>
    <cellStyle name="Normal 5 2 38" xfId="571"/>
    <cellStyle name="Normal 5 2 39" xfId="572"/>
    <cellStyle name="Normal 5 2 4" xfId="573"/>
    <cellStyle name="Normal 5 2 40" xfId="574"/>
    <cellStyle name="Normal 5 2 41" xfId="575"/>
    <cellStyle name="Normal 5 2 42" xfId="576"/>
    <cellStyle name="Normal 5 2 43" xfId="577"/>
    <cellStyle name="Normal 5 2 5" xfId="578"/>
    <cellStyle name="Normal 5 2 6" xfId="579"/>
    <cellStyle name="Normal 5 2 7" xfId="580"/>
    <cellStyle name="Normal 5 2 8" xfId="581"/>
    <cellStyle name="Normal 5 2 9" xfId="582"/>
    <cellStyle name="Normal 5 20" xfId="583"/>
    <cellStyle name="Normal 5 21" xfId="584"/>
    <cellStyle name="Normal 5 22" xfId="585"/>
    <cellStyle name="Normal 5 23" xfId="586"/>
    <cellStyle name="Normal 5 24" xfId="587"/>
    <cellStyle name="Normal 5 25" xfId="588"/>
    <cellStyle name="Normal 5 26" xfId="589"/>
    <cellStyle name="Normal 5 27" xfId="590"/>
    <cellStyle name="Normal 5 28" xfId="591"/>
    <cellStyle name="Normal 5 29" xfId="592"/>
    <cellStyle name="Normal 5 3" xfId="593"/>
    <cellStyle name="Normal 5 30" xfId="594"/>
    <cellStyle name="Normal 5 31" xfId="595"/>
    <cellStyle name="Normal 5 32" xfId="596"/>
    <cellStyle name="Normal 5 33" xfId="597"/>
    <cellStyle name="Normal 5 34" xfId="598"/>
    <cellStyle name="Normal 5 35" xfId="599"/>
    <cellStyle name="Normal 5 36" xfId="600"/>
    <cellStyle name="Normal 5 37" xfId="601"/>
    <cellStyle name="Normal 5 38" xfId="602"/>
    <cellStyle name="Normal 5 39" xfId="603"/>
    <cellStyle name="Normal 5 4" xfId="604"/>
    <cellStyle name="Normal 5 40" xfId="605"/>
    <cellStyle name="Normal 5 41" xfId="606"/>
    <cellStyle name="Normal 5 42" xfId="607"/>
    <cellStyle name="Normal 5 43" xfId="608"/>
    <cellStyle name="Normal 5 5" xfId="609"/>
    <cellStyle name="Normal 5 6" xfId="610"/>
    <cellStyle name="Normal 5 7" xfId="611"/>
    <cellStyle name="Normal 5 8" xfId="612"/>
    <cellStyle name="Normal 5 9" xfId="613"/>
    <cellStyle name="Normal 6" xfId="614"/>
    <cellStyle name="Normal 6 10" xfId="615"/>
    <cellStyle name="Normal 6 11" xfId="616"/>
    <cellStyle name="Normal 6 12" xfId="617"/>
    <cellStyle name="Normal 6 13" xfId="618"/>
    <cellStyle name="Normal 6 14" xfId="619"/>
    <cellStyle name="Normal 6 15" xfId="620"/>
    <cellStyle name="Normal 6 16" xfId="621"/>
    <cellStyle name="Normal 6 17" xfId="622"/>
    <cellStyle name="Normal 6 18" xfId="623"/>
    <cellStyle name="Normal 6 19" xfId="624"/>
    <cellStyle name="Normal 6 2" xfId="625"/>
    <cellStyle name="Normal 6 20" xfId="626"/>
    <cellStyle name="Normal 6 21" xfId="627"/>
    <cellStyle name="Normal 6 22" xfId="628"/>
    <cellStyle name="Normal 6 23" xfId="629"/>
    <cellStyle name="Normal 6 24" xfId="630"/>
    <cellStyle name="Normal 6 25" xfId="631"/>
    <cellStyle name="Normal 6 26" xfId="632"/>
    <cellStyle name="Normal 6 27" xfId="633"/>
    <cellStyle name="Normal 6 28" xfId="634"/>
    <cellStyle name="Normal 6 29" xfId="635"/>
    <cellStyle name="Normal 6 3" xfId="636"/>
    <cellStyle name="Normal 6 30" xfId="637"/>
    <cellStyle name="Normal 6 31" xfId="638"/>
    <cellStyle name="Normal 6 32" xfId="639"/>
    <cellStyle name="Normal 6 33" xfId="640"/>
    <cellStyle name="Normal 6 34" xfId="641"/>
    <cellStyle name="Normal 6 35" xfId="642"/>
    <cellStyle name="Normal 6 36" xfId="643"/>
    <cellStyle name="Normal 6 37" xfId="644"/>
    <cellStyle name="Normal 6 38" xfId="645"/>
    <cellStyle name="Normal 6 39" xfId="646"/>
    <cellStyle name="Normal 6 4" xfId="647"/>
    <cellStyle name="Normal 6 40" xfId="648"/>
    <cellStyle name="Normal 6 41" xfId="649"/>
    <cellStyle name="Normal 6 42" xfId="650"/>
    <cellStyle name="Normal 6 43" xfId="651"/>
    <cellStyle name="Normal 6 5" xfId="652"/>
    <cellStyle name="Normal 6 6" xfId="653"/>
    <cellStyle name="Normal 6 7" xfId="654"/>
    <cellStyle name="Normal 6 8" xfId="655"/>
    <cellStyle name="Normal 6 9" xfId="656"/>
    <cellStyle name="Normal 7 10" xfId="657"/>
    <cellStyle name="Normal 7 11" xfId="658"/>
    <cellStyle name="Normal 7 12" xfId="659"/>
    <cellStyle name="Normal 7 13" xfId="660"/>
    <cellStyle name="Normal 7 14" xfId="661"/>
    <cellStyle name="Normal 7 15" xfId="662"/>
    <cellStyle name="Normal 7 16" xfId="663"/>
    <cellStyle name="Normal 7 17" xfId="664"/>
    <cellStyle name="Normal 7 18" xfId="665"/>
    <cellStyle name="Normal 7 19" xfId="666"/>
    <cellStyle name="Normal 7 2" xfId="667"/>
    <cellStyle name="Normal 7 20" xfId="668"/>
    <cellStyle name="Normal 7 21" xfId="669"/>
    <cellStyle name="Normal 7 22" xfId="670"/>
    <cellStyle name="Normal 7 23" xfId="671"/>
    <cellStyle name="Normal 7 24" xfId="672"/>
    <cellStyle name="Normal 7 25" xfId="673"/>
    <cellStyle name="Normal 7 26" xfId="674"/>
    <cellStyle name="Normal 7 27" xfId="675"/>
    <cellStyle name="Normal 7 28" xfId="676"/>
    <cellStyle name="Normal 7 29" xfId="677"/>
    <cellStyle name="Normal 7 3" xfId="678"/>
    <cellStyle name="Normal 7 30" xfId="679"/>
    <cellStyle name="Normal 7 31" xfId="680"/>
    <cellStyle name="Normal 7 32" xfId="681"/>
    <cellStyle name="Normal 7 33" xfId="682"/>
    <cellStyle name="Normal 7 34" xfId="683"/>
    <cellStyle name="Normal 7 35" xfId="684"/>
    <cellStyle name="Normal 7 36" xfId="685"/>
    <cellStyle name="Normal 7 37" xfId="686"/>
    <cellStyle name="Normal 7 38" xfId="687"/>
    <cellStyle name="Normal 7 39" xfId="688"/>
    <cellStyle name="Normal 7 4" xfId="689"/>
    <cellStyle name="Normal 7 40" xfId="690"/>
    <cellStyle name="Normal 7 41" xfId="691"/>
    <cellStyle name="Normal 7 42" xfId="692"/>
    <cellStyle name="Normal 7 43" xfId="693"/>
    <cellStyle name="Normal 7 5" xfId="694"/>
    <cellStyle name="Normal 7 6" xfId="695"/>
    <cellStyle name="Normal 7 7" xfId="696"/>
    <cellStyle name="Normal 7 8" xfId="697"/>
    <cellStyle name="Normal 7 9" xfId="698"/>
    <cellStyle name="Normal 8" xfId="699"/>
    <cellStyle name="Normal 9" xfId="700"/>
    <cellStyle name="Percent 2" xfId="701"/>
    <cellStyle name="Percent 2 2" xfId="702"/>
    <cellStyle name="Percent 2 2 2" xfId="703"/>
    <cellStyle name="Percent 3" xfId="704"/>
    <cellStyle name="Percent 4" xfId="705"/>
    <cellStyle name="عادي_balance of central bureau" xfId="706"/>
    <cellStyle name="عملة [0]_balance of central bureau" xfId="707"/>
    <cellStyle name="عملة_balance of central bureau" xfId="708"/>
    <cellStyle name="فاصلة [0]_balance of central bureau" xfId="709"/>
    <cellStyle name="فاصلة_balance of central bureau" xfId="7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2022/Chief%20Accountant%20Hrizk/AT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بيانات التداول"/>
      <sheetName val="معلومات عامة"/>
      <sheetName val="حركة الاسعار"/>
      <sheetName val="تقرير الملكية"/>
      <sheetName val="قيم التداول"/>
      <sheetName val="قائمة المركز المالي"/>
      <sheetName val="قائمة الدخل"/>
      <sheetName val="تدفقات نقدية"/>
      <sheetName val="نسب مالية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نقدية ومايوازي النقد</v>
          </cell>
          <cell r="B6">
            <v>2715963637</v>
          </cell>
        </row>
        <row r="7">
          <cell r="A7" t="str">
            <v xml:space="preserve">ودائع لأجل لدى المصارف </v>
          </cell>
          <cell r="B7">
            <v>6065024621</v>
          </cell>
        </row>
        <row r="8">
          <cell r="A8" t="str">
            <v xml:space="preserve">استثمارات مالية متوفرة للبيع </v>
          </cell>
          <cell r="B8">
            <v>7913406819</v>
          </cell>
        </row>
        <row r="9">
          <cell r="A9" t="str">
            <v>عملاء مدينون، وسطاء ووكلاء تأمين</v>
          </cell>
          <cell r="B9">
            <v>607215398</v>
          </cell>
        </row>
        <row r="10">
          <cell r="A10" t="str">
            <v xml:space="preserve">حسابات مدينة من شركات التأمين وإعادة التأمين </v>
          </cell>
          <cell r="B10">
            <v>1700009639</v>
          </cell>
        </row>
        <row r="11">
          <cell r="A11" t="str">
            <v xml:space="preserve">ذمم مدينة - أطراف ذات علاقة </v>
          </cell>
          <cell r="B11">
            <v>2000326255</v>
          </cell>
        </row>
        <row r="12">
          <cell r="A12" t="str">
            <v>أرباح مرابحة مستحقة غير مقبوضة وموجودات أخرى</v>
          </cell>
          <cell r="B12">
            <v>403271223</v>
          </cell>
        </row>
        <row r="13">
          <cell r="A13" t="str">
            <v>حصة معيدي التأمين من الاحتياطيات الفنية والحسابية</v>
          </cell>
          <cell r="B13">
            <v>302271142</v>
          </cell>
        </row>
        <row r="14">
          <cell r="A14" t="str">
            <v>استثمارات عقارية</v>
          </cell>
          <cell r="B14">
            <v>597187435</v>
          </cell>
        </row>
        <row r="15">
          <cell r="A15" t="str">
            <v>الممتلكات الثابتة المادية (بعد تنزيل الاستهلاك المتراكم)</v>
          </cell>
          <cell r="B15">
            <v>1554814583</v>
          </cell>
        </row>
        <row r="16">
          <cell r="A16" t="str">
            <v>الموجودات الثابتة غير المادية (بعد تنزيل الإطفاء المتراكم)</v>
          </cell>
          <cell r="B16">
            <v>4248527</v>
          </cell>
        </row>
        <row r="17">
          <cell r="A17" t="str">
            <v>الموجودات الضريبية المؤجلة</v>
          </cell>
        </row>
        <row r="18">
          <cell r="A18" t="str">
            <v>وديعة مجمدة لصالح هيئة الإشراف على التأمين</v>
          </cell>
          <cell r="B18">
            <v>25000000</v>
          </cell>
        </row>
        <row r="21">
          <cell r="A21" t="str">
            <v xml:space="preserve">حسابات دائنة لشركات التأمين وإعادة التأمين </v>
          </cell>
          <cell r="B21">
            <v>508847552</v>
          </cell>
        </row>
        <row r="22">
          <cell r="A22" t="str">
            <v xml:space="preserve">ذمم دائنة - أطراف ذات علاقة </v>
          </cell>
          <cell r="B22">
            <v>215641871</v>
          </cell>
        </row>
        <row r="23">
          <cell r="A23" t="str">
            <v>الإحتياطات الفنية والحسابية</v>
          </cell>
          <cell r="B23">
            <v>2078950896</v>
          </cell>
        </row>
        <row r="24">
          <cell r="A24" t="str">
            <v>ذمم دائنة ودائنون مختلفون</v>
          </cell>
          <cell r="B24">
            <v>556527449</v>
          </cell>
        </row>
        <row r="25">
          <cell r="A25" t="str">
            <v>المطلوبات الضريبية المؤجلة</v>
          </cell>
        </row>
        <row r="26">
          <cell r="A26" t="str">
            <v>مؤونة ضريبة الدخل</v>
          </cell>
        </row>
        <row r="27">
          <cell r="A27" t="str">
            <v>مخصصات أخرى</v>
          </cell>
        </row>
        <row r="31">
          <cell r="A31" t="str">
            <v>العجز المتراكم في حقوق حملة الوثائق</v>
          </cell>
          <cell r="B31">
            <v>-843505073</v>
          </cell>
        </row>
        <row r="32">
          <cell r="A32" t="str">
            <v>احتياطي القيمة العادلة للاستثمارات المالية المتاحة للبيع</v>
          </cell>
          <cell r="B32">
            <v>317120914</v>
          </cell>
        </row>
        <row r="33">
          <cell r="A33" t="str">
            <v>مكاسب غير محققة متراكمة ناتجة عن تغيرات أسعار الصرف</v>
          </cell>
          <cell r="B33">
            <v>3656195958</v>
          </cell>
        </row>
        <row r="34">
          <cell r="A34" t="str">
            <v>إخراج الزكاه</v>
          </cell>
        </row>
        <row r="35">
          <cell r="A35" t="str">
            <v>قرض حسن لحملة الوثائق</v>
          </cell>
          <cell r="B35">
            <v>843505073</v>
          </cell>
        </row>
        <row r="36">
          <cell r="A36" t="str">
            <v>مجموع صندوق حملة الوثائق</v>
          </cell>
          <cell r="B36">
            <v>3973316872</v>
          </cell>
        </row>
        <row r="40">
          <cell r="A40" t="str">
            <v>رأس المال</v>
          </cell>
          <cell r="B40">
            <v>4000000000</v>
          </cell>
        </row>
        <row r="41">
          <cell r="A41" t="str">
            <v>احتياطي القيمة العادلة للاستثمارات المالية المتاحة للبيع</v>
          </cell>
          <cell r="B41">
            <v>6586492078</v>
          </cell>
        </row>
        <row r="42">
          <cell r="A42" t="str">
            <v>احتياطي القانوني</v>
          </cell>
          <cell r="B42">
            <v>335782941</v>
          </cell>
        </row>
        <row r="43">
          <cell r="A43" t="str">
            <v>مكاسب غير محققة متراكمة ناتجة عن تغيرات أسعار الصرف</v>
          </cell>
          <cell r="B43">
            <v>4072159840</v>
          </cell>
        </row>
        <row r="44">
          <cell r="A44" t="str">
            <v>أرباح محتجزة أو خسائر متراكمة</v>
          </cell>
          <cell r="B44">
            <v>1561019780</v>
          </cell>
        </row>
      </sheetData>
      <sheetData sheetId="6">
        <row r="24">
          <cell r="A24" t="str">
            <v>صافي المطالبات المدفوعة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rightToLeft="1" tabSelected="1" workbookViewId="0">
      <selection activeCell="B13" sqref="B13"/>
    </sheetView>
  </sheetViews>
  <sheetFormatPr defaultColWidth="9.140625" defaultRowHeight="16.5"/>
  <cols>
    <col min="1" max="1" width="51.42578125" style="5" bestFit="1" customWidth="1"/>
    <col min="2" max="3" width="24.5703125" style="5" customWidth="1"/>
    <col min="4" max="4" width="24.5703125" style="5" bestFit="1" customWidth="1"/>
    <col min="5" max="5" width="22.140625" style="5" customWidth="1"/>
    <col min="6" max="6" width="19.85546875" style="5" bestFit="1" customWidth="1"/>
    <col min="7" max="7" width="19.85546875" style="75" bestFit="1" customWidth="1"/>
    <col min="8" max="17" width="19.85546875" style="5" bestFit="1" customWidth="1"/>
    <col min="18" max="18" width="26.42578125" style="5" bestFit="1" customWidth="1"/>
    <col min="19" max="19" width="71.42578125" style="5" bestFit="1" customWidth="1"/>
    <col min="20" max="16384" width="9.140625" style="5"/>
  </cols>
  <sheetData>
    <row r="1" spans="1:19" ht="18">
      <c r="A1" s="1" t="s">
        <v>0</v>
      </c>
      <c r="B1" s="1"/>
      <c r="C1" s="1"/>
      <c r="D1" s="1"/>
      <c r="E1" s="1"/>
      <c r="F1" s="2"/>
      <c r="G1" s="3"/>
      <c r="H1" s="2"/>
      <c r="I1" s="2"/>
      <c r="J1" s="2"/>
      <c r="K1" s="2"/>
      <c r="L1" s="2"/>
      <c r="M1" s="2"/>
      <c r="N1" s="4"/>
      <c r="O1" s="4"/>
      <c r="P1" s="4"/>
      <c r="Q1" s="4"/>
      <c r="R1" s="4"/>
    </row>
    <row r="2" spans="1:19" ht="18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 t="s">
        <v>2</v>
      </c>
    </row>
    <row r="3" spans="1:19">
      <c r="A3" s="9"/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9" ht="33">
      <c r="A4" s="11" t="s">
        <v>3</v>
      </c>
      <c r="B4" s="12">
        <v>2023</v>
      </c>
      <c r="C4" s="12">
        <v>2022</v>
      </c>
      <c r="D4" s="12">
        <v>2021</v>
      </c>
      <c r="E4" s="12">
        <v>2020</v>
      </c>
      <c r="F4" s="12">
        <v>2019</v>
      </c>
      <c r="G4" s="12">
        <v>2018</v>
      </c>
      <c r="H4" s="12">
        <v>2017</v>
      </c>
      <c r="I4" s="12">
        <v>2016</v>
      </c>
      <c r="J4" s="12">
        <v>2015</v>
      </c>
      <c r="K4" s="12">
        <v>2014</v>
      </c>
      <c r="L4" s="12">
        <v>2013</v>
      </c>
      <c r="M4" s="12">
        <v>2012</v>
      </c>
      <c r="N4" s="12">
        <v>2011</v>
      </c>
      <c r="O4" s="12">
        <v>2010</v>
      </c>
      <c r="P4" s="12">
        <v>2009</v>
      </c>
      <c r="Q4" s="12">
        <v>2008</v>
      </c>
      <c r="R4" s="12" t="s">
        <v>4</v>
      </c>
      <c r="S4" s="13" t="s">
        <v>2</v>
      </c>
    </row>
    <row r="5" spans="1:19">
      <c r="A5" s="14" t="s">
        <v>5</v>
      </c>
      <c r="B5" s="14"/>
      <c r="C5" s="14"/>
      <c r="D5" s="14"/>
      <c r="E5" s="14"/>
      <c r="F5" s="14"/>
      <c r="G5" s="15"/>
      <c r="H5" s="14"/>
      <c r="I5" s="14"/>
      <c r="J5" s="14"/>
      <c r="K5" s="14"/>
      <c r="L5" s="14"/>
      <c r="M5" s="14"/>
      <c r="N5" s="16"/>
      <c r="O5" s="17"/>
      <c r="P5" s="17"/>
      <c r="Q5" s="17"/>
      <c r="R5" s="17"/>
      <c r="S5" s="18" t="s">
        <v>6</v>
      </c>
    </row>
    <row r="6" spans="1:19">
      <c r="A6" s="19" t="s">
        <v>7</v>
      </c>
      <c r="B6" s="20">
        <v>6605896474</v>
      </c>
      <c r="C6" s="20">
        <v>521962167</v>
      </c>
      <c r="D6" s="20">
        <f>VLOOKUP(A6,'[1]قائمة المركز المالي'!A$6:B$18,2,0)</f>
        <v>2715963637</v>
      </c>
      <c r="E6" s="21">
        <v>2273704270</v>
      </c>
      <c r="F6" s="20">
        <v>2224090214</v>
      </c>
      <c r="G6" s="20">
        <v>563002477</v>
      </c>
      <c r="H6" s="22">
        <v>87753753</v>
      </c>
      <c r="I6" s="22">
        <v>97786076</v>
      </c>
      <c r="J6" s="22">
        <v>165072950</v>
      </c>
      <c r="K6" s="22">
        <v>281420419</v>
      </c>
      <c r="L6" s="22">
        <v>246805297</v>
      </c>
      <c r="M6" s="22">
        <v>210960658</v>
      </c>
      <c r="N6" s="22">
        <v>189030675</v>
      </c>
      <c r="O6" s="22">
        <v>152812625</v>
      </c>
      <c r="P6" s="22">
        <v>632420829</v>
      </c>
      <c r="Q6" s="22">
        <v>457532557</v>
      </c>
      <c r="R6" s="22">
        <v>2025525505</v>
      </c>
      <c r="S6" s="23" t="s">
        <v>8</v>
      </c>
    </row>
    <row r="7" spans="1:19">
      <c r="A7" s="19" t="s">
        <v>9</v>
      </c>
      <c r="B7" s="20">
        <v>0</v>
      </c>
      <c r="C7" s="20">
        <v>3252000000</v>
      </c>
      <c r="D7" s="20">
        <v>0</v>
      </c>
      <c r="E7" s="20">
        <v>0</v>
      </c>
      <c r="F7" s="20">
        <v>0</v>
      </c>
      <c r="G7" s="22" t="s">
        <v>10</v>
      </c>
      <c r="H7" s="22" t="s">
        <v>10</v>
      </c>
      <c r="I7" s="22" t="s">
        <v>10</v>
      </c>
      <c r="J7" s="22" t="s">
        <v>10</v>
      </c>
      <c r="K7" s="22" t="s">
        <v>10</v>
      </c>
      <c r="L7" s="22" t="s">
        <v>10</v>
      </c>
      <c r="M7" s="22">
        <v>0</v>
      </c>
      <c r="N7" s="22">
        <v>0</v>
      </c>
      <c r="O7" s="22">
        <v>8586119</v>
      </c>
      <c r="P7" s="22">
        <v>1896852</v>
      </c>
      <c r="Q7" s="22" t="s">
        <v>10</v>
      </c>
      <c r="R7" s="22">
        <v>0</v>
      </c>
      <c r="S7" s="23" t="s">
        <v>11</v>
      </c>
    </row>
    <row r="8" spans="1:19">
      <c r="A8" s="19" t="s">
        <v>12</v>
      </c>
      <c r="B8" s="20">
        <v>33333913778</v>
      </c>
      <c r="C8" s="20">
        <v>7892126309</v>
      </c>
      <c r="D8" s="20">
        <f>VLOOKUP(A8,'[1]قائمة المركز المالي'!A$6:B$18,2,0)</f>
        <v>6065024621</v>
      </c>
      <c r="E8" s="21">
        <v>4087455246</v>
      </c>
      <c r="F8" s="20">
        <v>1472581459</v>
      </c>
      <c r="G8" s="20">
        <v>1790608608</v>
      </c>
      <c r="H8" s="22">
        <v>2165790136</v>
      </c>
      <c r="I8" s="22">
        <v>2337948486</v>
      </c>
      <c r="J8" s="22">
        <v>2122575773</v>
      </c>
      <c r="K8" s="22">
        <v>1666119840</v>
      </c>
      <c r="L8" s="22">
        <v>1536265252</v>
      </c>
      <c r="M8" s="22">
        <v>1360392298</v>
      </c>
      <c r="N8" s="22">
        <v>1317703313</v>
      </c>
      <c r="O8" s="22">
        <v>1541848041</v>
      </c>
      <c r="P8" s="22">
        <v>1323164759</v>
      </c>
      <c r="Q8" s="22">
        <v>1477663620</v>
      </c>
      <c r="R8" s="22" t="s">
        <v>10</v>
      </c>
      <c r="S8" s="23" t="s">
        <v>13</v>
      </c>
    </row>
    <row r="9" spans="1:19">
      <c r="A9" s="19" t="s">
        <v>14</v>
      </c>
      <c r="B9" s="20"/>
      <c r="C9" s="20"/>
      <c r="D9" s="20">
        <f>VLOOKUP(A9,'[1]قائمة المركز المالي'!A$6:B$18,2,0)</f>
        <v>7913406819</v>
      </c>
      <c r="E9" s="21">
        <v>5023025358</v>
      </c>
      <c r="F9" s="20">
        <v>2810892551</v>
      </c>
      <c r="G9" s="20">
        <v>2942666636</v>
      </c>
      <c r="H9" s="22">
        <v>3569792384</v>
      </c>
      <c r="I9" s="22">
        <v>1205132495</v>
      </c>
      <c r="J9" s="22">
        <v>858903665</v>
      </c>
      <c r="K9" s="22">
        <v>768391256</v>
      </c>
      <c r="L9" s="22">
        <v>780562619</v>
      </c>
      <c r="M9" s="22">
        <v>602296851</v>
      </c>
      <c r="N9" s="22">
        <v>614848294</v>
      </c>
      <c r="O9" s="22">
        <v>725076586</v>
      </c>
      <c r="P9" s="22">
        <v>172541965</v>
      </c>
      <c r="Q9" s="22" t="s">
        <v>10</v>
      </c>
      <c r="R9" s="22" t="s">
        <v>10</v>
      </c>
      <c r="S9" s="23" t="s">
        <v>15</v>
      </c>
    </row>
    <row r="10" spans="1:19">
      <c r="A10" s="19" t="s">
        <v>16</v>
      </c>
      <c r="B10" s="20">
        <v>5206418495</v>
      </c>
      <c r="C10" s="20">
        <v>1030275159</v>
      </c>
      <c r="D10" s="20">
        <f>VLOOKUP(A10,'[1]قائمة المركز المالي'!A$6:B$18,2,0)</f>
        <v>607215398</v>
      </c>
      <c r="E10" s="21">
        <v>422391453</v>
      </c>
      <c r="F10" s="20">
        <v>221479994</v>
      </c>
      <c r="G10" s="20">
        <v>147614218</v>
      </c>
      <c r="H10" s="22">
        <v>70587349</v>
      </c>
      <c r="I10" s="22">
        <v>61478108</v>
      </c>
      <c r="J10" s="22">
        <v>49303038</v>
      </c>
      <c r="K10" s="22">
        <v>28985040</v>
      </c>
      <c r="L10" s="22">
        <v>22118227</v>
      </c>
      <c r="M10" s="22">
        <v>24548608</v>
      </c>
      <c r="N10" s="22">
        <v>33177176</v>
      </c>
      <c r="O10" s="22">
        <v>215785190</v>
      </c>
      <c r="P10" s="22">
        <v>46343259</v>
      </c>
      <c r="Q10" s="22">
        <v>3152442</v>
      </c>
      <c r="R10" s="22">
        <v>0</v>
      </c>
      <c r="S10" s="23" t="s">
        <v>17</v>
      </c>
    </row>
    <row r="11" spans="1:19">
      <c r="A11" s="19" t="s">
        <v>18</v>
      </c>
      <c r="B11" s="20">
        <v>8195784114</v>
      </c>
      <c r="C11" s="20">
        <v>1789228463</v>
      </c>
      <c r="D11" s="20">
        <f>VLOOKUP(A11,'[1]قائمة المركز المالي'!A$6:B$18,2,0)</f>
        <v>1700009639</v>
      </c>
      <c r="E11" s="21">
        <v>846348791</v>
      </c>
      <c r="F11" s="20">
        <v>202579291</v>
      </c>
      <c r="G11" s="20">
        <v>233353015</v>
      </c>
      <c r="H11" s="22">
        <v>268153539</v>
      </c>
      <c r="I11" s="22">
        <v>173194138</v>
      </c>
      <c r="J11" s="22">
        <v>176068621</v>
      </c>
      <c r="K11" s="22">
        <v>106347783</v>
      </c>
      <c r="L11" s="22">
        <v>21724092</v>
      </c>
      <c r="M11" s="22">
        <v>12474752</v>
      </c>
      <c r="N11" s="22">
        <v>22101773</v>
      </c>
      <c r="O11" s="22">
        <v>1804810</v>
      </c>
      <c r="P11" s="22">
        <v>57958</v>
      </c>
      <c r="Q11" s="22">
        <v>196406</v>
      </c>
      <c r="R11" s="22"/>
      <c r="S11" s="23" t="s">
        <v>19</v>
      </c>
    </row>
    <row r="12" spans="1:19">
      <c r="A12" s="19" t="s">
        <v>20</v>
      </c>
      <c r="B12" s="20">
        <f>5149860206+521353840</f>
        <v>5671214046</v>
      </c>
      <c r="C12" s="20">
        <f>4044495933+997587951</f>
        <v>5042083884</v>
      </c>
      <c r="D12" s="20">
        <f>VLOOKUP(A12,'[1]قائمة المركز المالي'!A$6:B$18,2,0)</f>
        <v>2000326255</v>
      </c>
      <c r="E12" s="24">
        <v>0</v>
      </c>
      <c r="F12" s="20">
        <v>147810</v>
      </c>
      <c r="G12" s="20">
        <v>10187987</v>
      </c>
      <c r="H12" s="22">
        <v>6550063</v>
      </c>
      <c r="I12" s="22">
        <v>11319227</v>
      </c>
      <c r="J12" s="22">
        <v>11333875</v>
      </c>
      <c r="K12" s="22">
        <v>9335461</v>
      </c>
      <c r="L12" s="22">
        <v>5229574</v>
      </c>
      <c r="M12" s="22">
        <v>15456664</v>
      </c>
      <c r="N12" s="22">
        <v>33574374</v>
      </c>
      <c r="O12" s="22">
        <v>54426835</v>
      </c>
      <c r="P12" s="22">
        <v>7439186</v>
      </c>
      <c r="Q12" s="22" t="s">
        <v>10</v>
      </c>
      <c r="R12" s="22" t="s">
        <v>10</v>
      </c>
      <c r="S12" s="23" t="s">
        <v>21</v>
      </c>
    </row>
    <row r="13" spans="1:19">
      <c r="A13" s="19" t="s">
        <v>22</v>
      </c>
      <c r="B13" s="20">
        <v>54328949</v>
      </c>
      <c r="C13" s="20">
        <v>12348382</v>
      </c>
      <c r="D13" s="20">
        <f>VLOOKUP(A13,'[1]قائمة المركز المالي'!A$6:B$18,2,0)</f>
        <v>403271223</v>
      </c>
      <c r="E13" s="21">
        <v>311512369</v>
      </c>
      <c r="F13" s="20">
        <v>59093209</v>
      </c>
      <c r="G13" s="20">
        <v>233855251</v>
      </c>
      <c r="H13" s="22">
        <v>113585623</v>
      </c>
      <c r="I13" s="22">
        <v>124679514</v>
      </c>
      <c r="J13" s="22">
        <v>146382790</v>
      </c>
      <c r="K13" s="22">
        <v>106085082</v>
      </c>
      <c r="L13" s="22">
        <v>81644967</v>
      </c>
      <c r="M13" s="22">
        <v>67869606</v>
      </c>
      <c r="N13" s="22">
        <v>78612351</v>
      </c>
      <c r="O13" s="22">
        <v>72758633</v>
      </c>
      <c r="P13" s="22">
        <v>28874539</v>
      </c>
      <c r="Q13" s="22">
        <v>13571546</v>
      </c>
      <c r="R13" s="22">
        <v>18603425</v>
      </c>
      <c r="S13" s="23" t="s">
        <v>23</v>
      </c>
    </row>
    <row r="14" spans="1:19">
      <c r="A14" s="19" t="s">
        <v>24</v>
      </c>
      <c r="B14" s="20">
        <v>743599156</v>
      </c>
      <c r="C14" s="20">
        <v>445623955</v>
      </c>
      <c r="D14" s="20">
        <f>VLOOKUP(A14,'[1]قائمة المركز المالي'!A$6:B$18,2,0)</f>
        <v>302271142</v>
      </c>
      <c r="E14" s="21">
        <v>155140986</v>
      </c>
      <c r="F14" s="20">
        <v>343007944</v>
      </c>
      <c r="G14" s="20">
        <v>340134159</v>
      </c>
      <c r="H14" s="22">
        <v>343587346</v>
      </c>
      <c r="I14" s="22">
        <v>328380560</v>
      </c>
      <c r="J14" s="22">
        <v>332745951</v>
      </c>
      <c r="K14" s="22">
        <v>456752663</v>
      </c>
      <c r="L14" s="22">
        <v>512545332</v>
      </c>
      <c r="M14" s="22">
        <v>590802711</v>
      </c>
      <c r="N14" s="22">
        <v>190531564</v>
      </c>
      <c r="O14" s="22">
        <v>278735344</v>
      </c>
      <c r="P14" s="22">
        <v>83374626</v>
      </c>
      <c r="Q14" s="22">
        <v>3866198</v>
      </c>
      <c r="R14" s="22" t="s">
        <v>10</v>
      </c>
      <c r="S14" s="23" t="s">
        <v>25</v>
      </c>
    </row>
    <row r="15" spans="1:19">
      <c r="A15" s="19" t="s">
        <v>26</v>
      </c>
      <c r="B15" s="20">
        <v>18154552969</v>
      </c>
      <c r="C15" s="20">
        <v>12222604603</v>
      </c>
      <c r="D15" s="20"/>
      <c r="E15" s="21"/>
      <c r="F15" s="20"/>
      <c r="G15" s="20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</row>
    <row r="16" spans="1:19">
      <c r="A16" s="19" t="s">
        <v>27</v>
      </c>
      <c r="B16" s="20">
        <v>597187435</v>
      </c>
      <c r="C16" s="20">
        <v>597187435</v>
      </c>
      <c r="D16" s="20">
        <f>VLOOKUP(A16,'[1]قائمة المركز المالي'!A$6:B$18,2,0)</f>
        <v>597187435</v>
      </c>
      <c r="E16" s="21">
        <v>597187435</v>
      </c>
      <c r="F16" s="20">
        <v>643187435</v>
      </c>
      <c r="G16" s="20">
        <v>642077435</v>
      </c>
      <c r="H16" s="22">
        <v>618187435</v>
      </c>
      <c r="I16" s="22">
        <v>618187435</v>
      </c>
      <c r="J16" s="22">
        <v>125000000</v>
      </c>
      <c r="K16" s="22">
        <v>125000000</v>
      </c>
      <c r="L16" s="22">
        <v>125000000</v>
      </c>
      <c r="M16" s="22">
        <v>125000000</v>
      </c>
      <c r="N16" s="22">
        <v>125000000</v>
      </c>
      <c r="O16" s="22">
        <v>150000000</v>
      </c>
      <c r="P16" s="22">
        <v>0</v>
      </c>
      <c r="Q16" s="22">
        <v>0</v>
      </c>
      <c r="R16" s="22">
        <v>0</v>
      </c>
      <c r="S16" s="23" t="s">
        <v>28</v>
      </c>
    </row>
    <row r="17" spans="1:19">
      <c r="A17" s="19" t="s">
        <v>29</v>
      </c>
      <c r="B17" s="20">
        <v>1579352318</v>
      </c>
      <c r="C17" s="20">
        <v>1473360552</v>
      </c>
      <c r="D17" s="20">
        <f>VLOOKUP(A17,'[1]قائمة المركز المالي'!A$6:B$18,2,0)</f>
        <v>1554814583</v>
      </c>
      <c r="E17" s="21">
        <v>992626003</v>
      </c>
      <c r="F17" s="20">
        <v>794321027</v>
      </c>
      <c r="G17" s="20">
        <v>789815304</v>
      </c>
      <c r="H17" s="22">
        <v>339789660</v>
      </c>
      <c r="I17" s="22">
        <v>351485742</v>
      </c>
      <c r="J17" s="22">
        <v>359837200</v>
      </c>
      <c r="K17" s="22">
        <v>376027138</v>
      </c>
      <c r="L17" s="22">
        <v>394750706</v>
      </c>
      <c r="M17" s="22">
        <v>395124110</v>
      </c>
      <c r="N17" s="22">
        <v>329104813</v>
      </c>
      <c r="O17" s="22">
        <v>91589105</v>
      </c>
      <c r="P17" s="22">
        <v>86672486</v>
      </c>
      <c r="Q17" s="22">
        <v>25366273</v>
      </c>
      <c r="R17" s="22">
        <v>15482415</v>
      </c>
      <c r="S17" s="23" t="s">
        <v>30</v>
      </c>
    </row>
    <row r="18" spans="1:19">
      <c r="A18" s="19" t="s">
        <v>31</v>
      </c>
      <c r="B18" s="20">
        <v>896027</v>
      </c>
      <c r="C18" s="20">
        <v>2572277</v>
      </c>
      <c r="D18" s="20">
        <f>VLOOKUP(A18,'[1]قائمة المركز المالي'!A$6:B$18,2,0)</f>
        <v>4248527</v>
      </c>
      <c r="E18" s="21">
        <v>3267791</v>
      </c>
      <c r="F18" s="20">
        <v>0</v>
      </c>
      <c r="G18" s="22" t="s">
        <v>10</v>
      </c>
      <c r="H18" s="22" t="s">
        <v>10</v>
      </c>
      <c r="I18" s="22" t="s">
        <v>10</v>
      </c>
      <c r="J18" s="22" t="s">
        <v>10</v>
      </c>
      <c r="K18" s="22">
        <v>179848</v>
      </c>
      <c r="L18" s="22">
        <v>359696</v>
      </c>
      <c r="M18" s="22">
        <v>532532</v>
      </c>
      <c r="N18" s="22">
        <v>4024669</v>
      </c>
      <c r="O18" s="22">
        <v>8537613</v>
      </c>
      <c r="P18" s="22">
        <v>13709075</v>
      </c>
      <c r="Q18" s="22">
        <v>6069902</v>
      </c>
      <c r="R18" s="22" t="s">
        <v>10</v>
      </c>
      <c r="S18" s="23" t="s">
        <v>32</v>
      </c>
    </row>
    <row r="19" spans="1:19">
      <c r="A19" s="19" t="s">
        <v>33</v>
      </c>
      <c r="B19" s="20">
        <v>1369371873</v>
      </c>
      <c r="C19" s="20">
        <v>299496873</v>
      </c>
      <c r="D19" s="20">
        <v>0</v>
      </c>
      <c r="E19" s="20">
        <v>0</v>
      </c>
      <c r="F19" s="20">
        <v>0</v>
      </c>
      <c r="G19" s="22" t="s">
        <v>10</v>
      </c>
      <c r="H19" s="22" t="s">
        <v>10</v>
      </c>
      <c r="I19" s="22" t="s">
        <v>10</v>
      </c>
      <c r="J19" s="22" t="s">
        <v>10</v>
      </c>
      <c r="K19" s="22" t="s">
        <v>10</v>
      </c>
      <c r="L19" s="22" t="s">
        <v>10</v>
      </c>
      <c r="M19" s="22">
        <v>1882717</v>
      </c>
      <c r="N19" s="22" t="s">
        <v>10</v>
      </c>
      <c r="O19" s="22" t="s">
        <v>10</v>
      </c>
      <c r="P19" s="22" t="s">
        <v>10</v>
      </c>
      <c r="Q19" s="22" t="s">
        <v>10</v>
      </c>
      <c r="R19" s="22" t="s">
        <v>10</v>
      </c>
      <c r="S19" s="23" t="s">
        <v>34</v>
      </c>
    </row>
    <row r="20" spans="1:19" ht="18.75">
      <c r="A20" s="19" t="s">
        <v>35</v>
      </c>
      <c r="B20" s="25">
        <v>25000000</v>
      </c>
      <c r="C20" s="25">
        <v>25000000</v>
      </c>
      <c r="D20" s="25">
        <f>VLOOKUP(A20,'[1]قائمة المركز المالي'!A$6:B$18,2,0)</f>
        <v>25000000</v>
      </c>
      <c r="E20" s="25">
        <v>25000000</v>
      </c>
      <c r="F20" s="25">
        <v>25000000</v>
      </c>
      <c r="G20" s="25">
        <v>25000000</v>
      </c>
      <c r="H20" s="26">
        <v>25000000</v>
      </c>
      <c r="I20" s="26">
        <v>25000000</v>
      </c>
      <c r="J20" s="26">
        <v>25000000</v>
      </c>
      <c r="K20" s="26">
        <v>25000000</v>
      </c>
      <c r="L20" s="26">
        <v>25000000</v>
      </c>
      <c r="M20" s="26">
        <v>25000000</v>
      </c>
      <c r="N20" s="26">
        <v>25000000</v>
      </c>
      <c r="O20" s="26">
        <v>25000000</v>
      </c>
      <c r="P20" s="26">
        <v>25000000</v>
      </c>
      <c r="Q20" s="26">
        <v>25000000</v>
      </c>
      <c r="R20" s="26" t="s">
        <v>10</v>
      </c>
      <c r="S20" s="23" t="s">
        <v>36</v>
      </c>
    </row>
    <row r="21" spans="1:19" ht="18.75" customHeight="1">
      <c r="A21" s="27" t="s">
        <v>37</v>
      </c>
      <c r="B21" s="28">
        <f t="shared" ref="B21:R21" si="0">SUM(B6:B20)</f>
        <v>81537515634</v>
      </c>
      <c r="C21" s="29">
        <f t="shared" si="0"/>
        <v>34605870059</v>
      </c>
      <c r="D21" s="30">
        <f t="shared" si="0"/>
        <v>23888739279</v>
      </c>
      <c r="E21" s="28">
        <f t="shared" si="0"/>
        <v>14737659702</v>
      </c>
      <c r="F21" s="29">
        <f t="shared" si="0"/>
        <v>8796380934</v>
      </c>
      <c r="G21" s="29">
        <f t="shared" si="0"/>
        <v>7718315090</v>
      </c>
      <c r="H21" s="29">
        <f t="shared" si="0"/>
        <v>7608777288</v>
      </c>
      <c r="I21" s="29">
        <f t="shared" si="0"/>
        <v>5334591781</v>
      </c>
      <c r="J21" s="29">
        <f t="shared" si="0"/>
        <v>4372223863</v>
      </c>
      <c r="K21" s="29">
        <f t="shared" si="0"/>
        <v>3949644530</v>
      </c>
      <c r="L21" s="29">
        <f t="shared" si="0"/>
        <v>3752005762</v>
      </c>
      <c r="M21" s="31">
        <f t="shared" si="0"/>
        <v>3432341507</v>
      </c>
      <c r="N21" s="31">
        <f t="shared" si="0"/>
        <v>2962709002</v>
      </c>
      <c r="O21" s="31">
        <f t="shared" si="0"/>
        <v>3326960901</v>
      </c>
      <c r="P21" s="31">
        <f t="shared" si="0"/>
        <v>2421495534</v>
      </c>
      <c r="Q21" s="31">
        <f t="shared" si="0"/>
        <v>2012418944</v>
      </c>
      <c r="R21" s="31">
        <f t="shared" si="0"/>
        <v>2059611345</v>
      </c>
      <c r="S21" s="32" t="s">
        <v>38</v>
      </c>
    </row>
    <row r="22" spans="1:19">
      <c r="A22" s="33" t="s">
        <v>39</v>
      </c>
      <c r="B22" s="34"/>
      <c r="C22" s="34"/>
      <c r="D22" s="34"/>
      <c r="E22" s="34"/>
      <c r="F22" s="33"/>
      <c r="G22" s="35"/>
      <c r="H22" s="33"/>
      <c r="I22" s="22"/>
      <c r="J22" s="22"/>
      <c r="K22" s="22"/>
      <c r="L22" s="33"/>
      <c r="M22" s="33"/>
      <c r="N22" s="36"/>
      <c r="O22" s="22"/>
      <c r="P22" s="22"/>
      <c r="Q22" s="22"/>
      <c r="R22" s="37"/>
      <c r="S22" s="38" t="s">
        <v>40</v>
      </c>
    </row>
    <row r="23" spans="1:19">
      <c r="A23" s="19" t="s">
        <v>41</v>
      </c>
      <c r="B23" s="20">
        <v>1642847018</v>
      </c>
      <c r="C23" s="20">
        <v>599519270</v>
      </c>
      <c r="D23" s="20">
        <f>VLOOKUP(A23,'[1]قائمة المركز المالي'!A$21:B$27,2,0)</f>
        <v>508847552</v>
      </c>
      <c r="E23" s="21">
        <v>265433403</v>
      </c>
      <c r="F23" s="20">
        <v>200422787</v>
      </c>
      <c r="G23" s="20">
        <v>197252472</v>
      </c>
      <c r="H23" s="22">
        <v>148884060</v>
      </c>
      <c r="I23" s="22">
        <v>-2878584</v>
      </c>
      <c r="J23" s="22">
        <v>129325844</v>
      </c>
      <c r="K23" s="22">
        <v>101149530</v>
      </c>
      <c r="L23" s="39">
        <v>115532820</v>
      </c>
      <c r="M23" s="39">
        <v>111196839</v>
      </c>
      <c r="N23" s="39">
        <v>111747861</v>
      </c>
      <c r="O23" s="22">
        <v>215056142</v>
      </c>
      <c r="P23" s="22">
        <v>51646990</v>
      </c>
      <c r="Q23" s="22">
        <v>4602318</v>
      </c>
      <c r="R23" s="22" t="s">
        <v>10</v>
      </c>
      <c r="S23" s="40" t="s">
        <v>42</v>
      </c>
    </row>
    <row r="24" spans="1:19">
      <c r="A24" s="19" t="s">
        <v>43</v>
      </c>
      <c r="B24" s="20">
        <v>897739704</v>
      </c>
      <c r="C24" s="20">
        <v>212030069</v>
      </c>
      <c r="D24" s="20">
        <f>VLOOKUP(A24,'[1]قائمة المركز المالي'!A$21:B$27,2,0)</f>
        <v>215641871</v>
      </c>
      <c r="E24" s="21">
        <v>16216551</v>
      </c>
      <c r="F24" s="20">
        <v>22598964</v>
      </c>
      <c r="G24" s="20">
        <v>19629719</v>
      </c>
      <c r="H24" s="22">
        <v>47586761</v>
      </c>
      <c r="I24" s="22">
        <v>55941145</v>
      </c>
      <c r="J24" s="22">
        <v>5152605</v>
      </c>
      <c r="K24" s="22">
        <v>33887284</v>
      </c>
      <c r="L24" s="39">
        <v>32877788</v>
      </c>
      <c r="M24" s="39">
        <v>32000000</v>
      </c>
      <c r="N24" s="39">
        <v>32099135</v>
      </c>
      <c r="O24" s="22">
        <v>0</v>
      </c>
      <c r="P24" s="22">
        <v>25395</v>
      </c>
      <c r="Q24" s="22">
        <v>21601747</v>
      </c>
      <c r="R24" s="37">
        <v>51249440</v>
      </c>
      <c r="S24" s="41" t="s">
        <v>44</v>
      </c>
    </row>
    <row r="25" spans="1:19">
      <c r="A25" s="19" t="s">
        <v>45</v>
      </c>
      <c r="B25" s="20">
        <v>9920080788</v>
      </c>
      <c r="C25" s="20">
        <v>3619789337</v>
      </c>
      <c r="D25" s="20">
        <f>VLOOKUP(A25,'[1]قائمة المركز المالي'!A$21:B$27,2,0)</f>
        <v>2078950896</v>
      </c>
      <c r="E25" s="21">
        <v>1153464101</v>
      </c>
      <c r="F25" s="20">
        <v>1306544926</v>
      </c>
      <c r="G25" s="20">
        <v>1615129184</v>
      </c>
      <c r="H25" s="22">
        <v>1190204595</v>
      </c>
      <c r="I25" s="22">
        <v>1225415920</v>
      </c>
      <c r="J25" s="22">
        <v>1037975980</v>
      </c>
      <c r="K25" s="22">
        <v>1336039395</v>
      </c>
      <c r="L25" s="39">
        <v>1292783825</v>
      </c>
      <c r="M25" s="39">
        <v>1316940796</v>
      </c>
      <c r="N25" s="39">
        <v>872132037</v>
      </c>
      <c r="O25" s="22">
        <v>869173240</v>
      </c>
      <c r="P25" s="22">
        <v>340607261</v>
      </c>
      <c r="Q25" s="22">
        <v>7672020</v>
      </c>
      <c r="R25" s="22" t="s">
        <v>10</v>
      </c>
      <c r="S25" s="42" t="s">
        <v>46</v>
      </c>
    </row>
    <row r="26" spans="1:19">
      <c r="A26" s="19" t="s">
        <v>47</v>
      </c>
      <c r="B26" s="20">
        <v>4003251628</v>
      </c>
      <c r="C26" s="20">
        <v>1633536154</v>
      </c>
      <c r="D26" s="20">
        <f>VLOOKUP(A26,'[1]قائمة المركز المالي'!A$21:B$27,2,0)</f>
        <v>556527449</v>
      </c>
      <c r="E26" s="21">
        <v>1500055182</v>
      </c>
      <c r="F26" s="20">
        <v>311830453</v>
      </c>
      <c r="G26" s="20">
        <v>274116250</v>
      </c>
      <c r="H26" s="22">
        <v>85629925</v>
      </c>
      <c r="I26" s="22">
        <v>71803108</v>
      </c>
      <c r="J26" s="22">
        <v>93136061</v>
      </c>
      <c r="K26" s="22">
        <v>70940238</v>
      </c>
      <c r="L26" s="39">
        <v>61375794</v>
      </c>
      <c r="M26" s="39">
        <v>56135584</v>
      </c>
      <c r="N26" s="39">
        <v>62809915</v>
      </c>
      <c r="O26" s="22">
        <v>56706799</v>
      </c>
      <c r="P26" s="22">
        <v>23801372</v>
      </c>
      <c r="Q26" s="22">
        <v>4723594</v>
      </c>
      <c r="R26" s="37">
        <v>12850000</v>
      </c>
      <c r="S26" s="42" t="s">
        <v>48</v>
      </c>
    </row>
    <row r="27" spans="1:19">
      <c r="A27" s="19" t="s">
        <v>49</v>
      </c>
      <c r="B27" s="24">
        <v>449430595</v>
      </c>
      <c r="C27" s="24">
        <v>45286514</v>
      </c>
      <c r="D27" s="24">
        <f>VLOOKUP(A27,'[1]قائمة المركز المالي'!A$21:B$27,2,0)</f>
        <v>0</v>
      </c>
      <c r="E27" s="24"/>
      <c r="F27" s="20">
        <v>0</v>
      </c>
      <c r="G27" s="20">
        <v>250262102</v>
      </c>
      <c r="H27" s="22">
        <v>417830719</v>
      </c>
      <c r="I27" s="22">
        <v>84184080</v>
      </c>
      <c r="J27" s="22">
        <v>32249755</v>
      </c>
      <c r="K27" s="22">
        <v>21949202</v>
      </c>
      <c r="L27" s="39">
        <v>24857149</v>
      </c>
      <c r="M27" s="39" t="s">
        <v>10</v>
      </c>
      <c r="N27" s="39" t="s">
        <v>10</v>
      </c>
      <c r="O27" s="22" t="s">
        <v>10</v>
      </c>
      <c r="P27" s="22" t="s">
        <v>10</v>
      </c>
      <c r="Q27" s="22" t="s">
        <v>10</v>
      </c>
      <c r="R27" s="37" t="s">
        <v>10</v>
      </c>
      <c r="S27" s="43" t="s">
        <v>50</v>
      </c>
    </row>
    <row r="28" spans="1:19">
      <c r="A28" s="19" t="s">
        <v>51</v>
      </c>
      <c r="B28" s="24"/>
      <c r="C28" s="24"/>
      <c r="D28" s="24">
        <f>VLOOKUP(A28,'[1]قائمة المركز المالي'!A$21:B$27,2,0)</f>
        <v>0</v>
      </c>
      <c r="E28" s="44">
        <v>18331533</v>
      </c>
      <c r="F28" s="20">
        <v>14479636</v>
      </c>
      <c r="G28" s="20">
        <v>180221333</v>
      </c>
      <c r="H28" s="22">
        <v>36973957</v>
      </c>
      <c r="I28" s="22">
        <v>9165765</v>
      </c>
      <c r="J28" s="22">
        <v>39435036</v>
      </c>
      <c r="K28" s="22">
        <v>0</v>
      </c>
      <c r="L28" s="39">
        <v>5067733</v>
      </c>
      <c r="M28" s="39">
        <v>8215247</v>
      </c>
      <c r="N28" s="45">
        <v>2725390</v>
      </c>
      <c r="O28" s="22">
        <v>21037103</v>
      </c>
      <c r="P28" s="22">
        <v>6530658</v>
      </c>
      <c r="Q28" s="22">
        <v>3995748</v>
      </c>
      <c r="R28" s="37">
        <v>2928418</v>
      </c>
      <c r="S28" s="41" t="s">
        <v>52</v>
      </c>
    </row>
    <row r="29" spans="1:19" ht="18.75">
      <c r="A29" s="19" t="s">
        <v>53</v>
      </c>
      <c r="B29" s="46"/>
      <c r="C29" s="46"/>
      <c r="D29" s="46">
        <f>VLOOKUP(A29,'[1]قائمة المركز المالي'!A$21:B$27,2,0)</f>
        <v>0</v>
      </c>
      <c r="E29" s="46" t="s">
        <v>10</v>
      </c>
      <c r="F29" s="26" t="s">
        <v>10</v>
      </c>
      <c r="G29" s="26" t="s">
        <v>10</v>
      </c>
      <c r="H29" s="26" t="s">
        <v>10</v>
      </c>
      <c r="I29" s="26" t="s">
        <v>10</v>
      </c>
      <c r="J29" s="26">
        <v>0</v>
      </c>
      <c r="K29" s="26">
        <v>0</v>
      </c>
      <c r="L29" s="26" t="s">
        <v>10</v>
      </c>
      <c r="M29" s="26">
        <v>0</v>
      </c>
      <c r="N29" s="26" t="s">
        <v>10</v>
      </c>
      <c r="O29" s="26">
        <v>6843769</v>
      </c>
      <c r="P29" s="26">
        <v>0</v>
      </c>
      <c r="Q29" s="26">
        <v>0</v>
      </c>
      <c r="R29" s="26">
        <v>0</v>
      </c>
      <c r="S29" s="41" t="s">
        <v>54</v>
      </c>
    </row>
    <row r="30" spans="1:19">
      <c r="A30" s="27" t="s">
        <v>55</v>
      </c>
      <c r="B30" s="28">
        <f t="shared" ref="B30:R30" si="1">SUM(B23:B29)</f>
        <v>16913349733</v>
      </c>
      <c r="C30" s="28">
        <f t="shared" si="1"/>
        <v>6110161344</v>
      </c>
      <c r="D30" s="28">
        <f t="shared" si="1"/>
        <v>3359967768</v>
      </c>
      <c r="E30" s="28">
        <f t="shared" si="1"/>
        <v>2953500770</v>
      </c>
      <c r="F30" s="47">
        <f t="shared" si="1"/>
        <v>1855876766</v>
      </c>
      <c r="G30" s="47">
        <f t="shared" si="1"/>
        <v>2536611060</v>
      </c>
      <c r="H30" s="47">
        <f t="shared" si="1"/>
        <v>1927110017</v>
      </c>
      <c r="I30" s="47">
        <f t="shared" si="1"/>
        <v>1443631434</v>
      </c>
      <c r="J30" s="47">
        <f t="shared" si="1"/>
        <v>1337275281</v>
      </c>
      <c r="K30" s="47">
        <f t="shared" si="1"/>
        <v>1563965649</v>
      </c>
      <c r="L30" s="47">
        <f t="shared" si="1"/>
        <v>1532495109</v>
      </c>
      <c r="M30" s="31">
        <f t="shared" si="1"/>
        <v>1524488466</v>
      </c>
      <c r="N30" s="31">
        <f t="shared" si="1"/>
        <v>1081514338</v>
      </c>
      <c r="O30" s="31">
        <f t="shared" si="1"/>
        <v>1168817053</v>
      </c>
      <c r="P30" s="31">
        <f t="shared" si="1"/>
        <v>422611676</v>
      </c>
      <c r="Q30" s="31">
        <f t="shared" si="1"/>
        <v>42595427</v>
      </c>
      <c r="R30" s="31">
        <f t="shared" si="1"/>
        <v>67027858</v>
      </c>
      <c r="S30" s="32" t="s">
        <v>56</v>
      </c>
    </row>
    <row r="31" spans="1:19">
      <c r="A31" s="48"/>
      <c r="B31" s="49"/>
      <c r="C31" s="49"/>
      <c r="D31" s="49"/>
      <c r="E31" s="49"/>
      <c r="F31" s="50"/>
      <c r="G31" s="51"/>
      <c r="H31" s="48"/>
      <c r="I31" s="22"/>
      <c r="J31" s="22"/>
      <c r="K31" s="22"/>
      <c r="L31" s="48"/>
      <c r="M31" s="48"/>
      <c r="N31" s="52"/>
      <c r="O31" s="53"/>
      <c r="P31" s="53"/>
      <c r="Q31" s="53"/>
      <c r="R31" s="53"/>
      <c r="S31" s="48"/>
    </row>
    <row r="32" spans="1:19">
      <c r="A32" s="33" t="s">
        <v>57</v>
      </c>
      <c r="B32" s="34"/>
      <c r="C32" s="34"/>
      <c r="D32" s="34"/>
      <c r="E32" s="34"/>
      <c r="F32" s="33"/>
      <c r="G32" s="35"/>
      <c r="H32" s="33"/>
      <c r="I32" s="22"/>
      <c r="J32" s="22"/>
      <c r="K32" s="22"/>
      <c r="L32" s="33"/>
      <c r="M32" s="48"/>
      <c r="N32" s="39"/>
      <c r="O32" s="22"/>
      <c r="P32" s="22"/>
      <c r="Q32" s="22"/>
      <c r="R32" s="37"/>
      <c r="S32" s="54" t="s">
        <v>58</v>
      </c>
    </row>
    <row r="33" spans="1:19">
      <c r="A33" s="19" t="s">
        <v>59</v>
      </c>
      <c r="B33" s="20">
        <v>-3076004692</v>
      </c>
      <c r="C33" s="20">
        <v>-2273639370</v>
      </c>
      <c r="D33" s="20">
        <f>VLOOKUP(A33,'[1]قائمة المركز المالي'!A$31:B$36,2,0)</f>
        <v>-843505073</v>
      </c>
      <c r="E33" s="20">
        <v>-29002135</v>
      </c>
      <c r="F33" s="20">
        <v>-85639064</v>
      </c>
      <c r="G33" s="20">
        <v>-373626875</v>
      </c>
      <c r="H33" s="22">
        <v>-1013624</v>
      </c>
      <c r="I33" s="22">
        <v>-37107182</v>
      </c>
      <c r="J33" s="22">
        <v>57307717</v>
      </c>
      <c r="K33" s="22">
        <v>-7058518</v>
      </c>
      <c r="L33" s="22">
        <v>-75380396</v>
      </c>
      <c r="M33" s="22">
        <v>-67456401</v>
      </c>
      <c r="N33" s="22">
        <v>-32093491</v>
      </c>
      <c r="O33" s="22">
        <v>-37986521</v>
      </c>
      <c r="P33" s="22">
        <f>-59820607</f>
        <v>-59820607</v>
      </c>
      <c r="Q33" s="22">
        <f>-34810886</f>
        <v>-34810886</v>
      </c>
      <c r="R33" s="22" t="s">
        <v>10</v>
      </c>
      <c r="S33" s="23" t="s">
        <v>60</v>
      </c>
    </row>
    <row r="34" spans="1:19">
      <c r="A34" s="19" t="s">
        <v>61</v>
      </c>
      <c r="B34" s="20">
        <v>2360281541</v>
      </c>
      <c r="C34" s="20">
        <v>1177067178</v>
      </c>
      <c r="D34" s="20">
        <f>VLOOKUP(A34,'[1]قائمة المركز المالي'!A$31:B$36,2,0)</f>
        <v>317120914</v>
      </c>
      <c r="E34" s="20">
        <v>105246128</v>
      </c>
      <c r="F34" s="20">
        <v>1989599</v>
      </c>
      <c r="G34" s="20">
        <v>1652321</v>
      </c>
      <c r="H34" s="22">
        <v>1654313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</row>
    <row r="35" spans="1:19">
      <c r="A35" s="19" t="s">
        <v>62</v>
      </c>
      <c r="B35" s="20">
        <v>20164407606</v>
      </c>
      <c r="C35" s="20">
        <v>4337388461</v>
      </c>
      <c r="D35" s="20">
        <f>VLOOKUP(A35,'[1]قائمة المركز المالي'!A$31:B$36,2,0)</f>
        <v>3656195958</v>
      </c>
      <c r="E35" s="20">
        <v>1673035936</v>
      </c>
      <c r="F35" s="20">
        <v>277909124</v>
      </c>
      <c r="G35" s="20">
        <v>289720339</v>
      </c>
      <c r="H35" s="22">
        <v>320674503</v>
      </c>
      <c r="I35" s="22">
        <v>458558979</v>
      </c>
      <c r="J35" s="22">
        <v>153960160</v>
      </c>
      <c r="K35" s="22">
        <v>45071383</v>
      </c>
      <c r="L35" s="22">
        <v>15149343</v>
      </c>
      <c r="M35" s="22" t="s">
        <v>10</v>
      </c>
      <c r="N35" s="22" t="s">
        <v>10</v>
      </c>
      <c r="O35" s="22" t="s">
        <v>10</v>
      </c>
      <c r="P35" s="22" t="s">
        <v>10</v>
      </c>
      <c r="Q35" s="22" t="s">
        <v>10</v>
      </c>
      <c r="R35" s="22" t="s">
        <v>10</v>
      </c>
      <c r="S35" s="43" t="s">
        <v>63</v>
      </c>
    </row>
    <row r="36" spans="1:19">
      <c r="A36" s="19" t="s">
        <v>64</v>
      </c>
      <c r="B36" s="20"/>
      <c r="C36" s="20"/>
      <c r="D36" s="20">
        <v>0</v>
      </c>
      <c r="E36" s="20">
        <v>0</v>
      </c>
      <c r="F36" s="20">
        <v>0</v>
      </c>
      <c r="G36" s="20">
        <v>-1505231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3"/>
    </row>
    <row r="37" spans="1:19">
      <c r="A37" s="19" t="s">
        <v>65</v>
      </c>
      <c r="B37" s="20">
        <v>3076004692</v>
      </c>
      <c r="C37" s="20">
        <v>2273639370</v>
      </c>
      <c r="D37" s="20">
        <f>VLOOKUP(A37,'[1]قائمة المركز المالي'!A$31:B$36,2,0)</f>
        <v>843505073</v>
      </c>
      <c r="E37" s="20">
        <v>29002135</v>
      </c>
      <c r="F37" s="20">
        <v>0</v>
      </c>
      <c r="G37" s="20">
        <v>83759446</v>
      </c>
      <c r="H37" s="22" t="s">
        <v>10</v>
      </c>
      <c r="I37" s="22" t="s">
        <v>10</v>
      </c>
      <c r="J37" s="22" t="s">
        <v>10</v>
      </c>
      <c r="K37" s="22">
        <v>0</v>
      </c>
      <c r="L37" s="22">
        <v>75380396</v>
      </c>
      <c r="M37" s="22">
        <v>67456401</v>
      </c>
      <c r="N37" s="22">
        <v>32093491</v>
      </c>
      <c r="O37" s="22">
        <v>37986521</v>
      </c>
      <c r="P37" s="22">
        <v>59820607</v>
      </c>
      <c r="Q37" s="22">
        <v>34810886</v>
      </c>
      <c r="R37" s="22" t="s">
        <v>10</v>
      </c>
      <c r="S37" s="43" t="s">
        <v>66</v>
      </c>
    </row>
    <row r="38" spans="1:19" ht="18.75">
      <c r="A38" s="48" t="s">
        <v>67</v>
      </c>
      <c r="B38" s="25">
        <f t="shared" ref="B38:D38" si="2">SUM(B33:B37)</f>
        <v>22524689147</v>
      </c>
      <c r="C38" s="25">
        <f t="shared" si="2"/>
        <v>5514455639</v>
      </c>
      <c r="D38" s="25">
        <f t="shared" si="2"/>
        <v>3973316872</v>
      </c>
      <c r="E38" s="25">
        <f>SUM(E33:E37)</f>
        <v>1778282064</v>
      </c>
      <c r="F38" s="25">
        <f>SUM(F33:F37)</f>
        <v>194259659</v>
      </c>
      <c r="G38" s="26">
        <f>SUM(G33:G37)</f>
        <v>0</v>
      </c>
      <c r="H38" s="26">
        <f>SUM(H33:H35)</f>
        <v>321315192</v>
      </c>
      <c r="I38" s="26">
        <f>SUM(I33:I35)</f>
        <v>421451797</v>
      </c>
      <c r="J38" s="26">
        <f>SUM(J33:J35)</f>
        <v>211267877</v>
      </c>
      <c r="K38" s="26">
        <f>SUM(K33:K35)</f>
        <v>38012865</v>
      </c>
      <c r="L38" s="26">
        <f>SUM(L33:L35)</f>
        <v>-60231053</v>
      </c>
      <c r="M38" s="26">
        <f t="shared" ref="M38:R38" si="3">SUM(M33:M37)</f>
        <v>0</v>
      </c>
      <c r="N38" s="26">
        <f t="shared" si="3"/>
        <v>0</v>
      </c>
      <c r="O38" s="26">
        <f t="shared" si="3"/>
        <v>0</v>
      </c>
      <c r="P38" s="26">
        <f t="shared" si="3"/>
        <v>0</v>
      </c>
      <c r="Q38" s="26">
        <f t="shared" si="3"/>
        <v>0</v>
      </c>
      <c r="R38" s="26">
        <f t="shared" si="3"/>
        <v>0</v>
      </c>
      <c r="S38" s="55" t="s">
        <v>68</v>
      </c>
    </row>
    <row r="39" spans="1:19">
      <c r="A39" s="27" t="s">
        <v>69</v>
      </c>
      <c r="B39" s="56">
        <f t="shared" ref="B39:R39" si="4">B30+B38</f>
        <v>39438038880</v>
      </c>
      <c r="C39" s="31">
        <f t="shared" si="4"/>
        <v>11624616983</v>
      </c>
      <c r="D39" s="56">
        <f t="shared" si="4"/>
        <v>7333284640</v>
      </c>
      <c r="E39" s="56">
        <f t="shared" si="4"/>
        <v>4731782834</v>
      </c>
      <c r="F39" s="31">
        <f t="shared" si="4"/>
        <v>2050136425</v>
      </c>
      <c r="G39" s="31">
        <f t="shared" si="4"/>
        <v>2536611060</v>
      </c>
      <c r="H39" s="31">
        <f t="shared" si="4"/>
        <v>2248425209</v>
      </c>
      <c r="I39" s="31">
        <f t="shared" si="4"/>
        <v>1865083231</v>
      </c>
      <c r="J39" s="31">
        <f t="shared" si="4"/>
        <v>1548543158</v>
      </c>
      <c r="K39" s="31">
        <f t="shared" si="4"/>
        <v>1601978514</v>
      </c>
      <c r="L39" s="31">
        <f t="shared" si="4"/>
        <v>1472264056</v>
      </c>
      <c r="M39" s="31">
        <f t="shared" si="4"/>
        <v>1524488466</v>
      </c>
      <c r="N39" s="31">
        <f t="shared" si="4"/>
        <v>1081514338</v>
      </c>
      <c r="O39" s="31">
        <f t="shared" si="4"/>
        <v>1168817053</v>
      </c>
      <c r="P39" s="31">
        <f t="shared" si="4"/>
        <v>422611676</v>
      </c>
      <c r="Q39" s="31">
        <f t="shared" si="4"/>
        <v>42595427</v>
      </c>
      <c r="R39" s="31">
        <f t="shared" si="4"/>
        <v>67027858</v>
      </c>
      <c r="S39" s="32" t="s">
        <v>70</v>
      </c>
    </row>
    <row r="40" spans="1:19">
      <c r="A40" s="19"/>
      <c r="B40" s="24"/>
      <c r="C40" s="24"/>
      <c r="D40" s="24"/>
      <c r="E40" s="24"/>
      <c r="F40" s="19"/>
      <c r="G40" s="20"/>
      <c r="H40" s="19"/>
      <c r="I40" s="22"/>
      <c r="J40" s="22"/>
      <c r="K40" s="22"/>
      <c r="L40" s="19"/>
      <c r="M40" s="19"/>
      <c r="N40" s="39"/>
      <c r="O40" s="22"/>
      <c r="P40" s="22"/>
      <c r="Q40" s="22"/>
      <c r="R40" s="22"/>
      <c r="S40" s="19"/>
    </row>
    <row r="41" spans="1:19" s="58" customFormat="1">
      <c r="A41" s="33" t="s">
        <v>71</v>
      </c>
      <c r="B41" s="34"/>
      <c r="C41" s="34"/>
      <c r="D41" s="34"/>
      <c r="E41" s="34"/>
      <c r="F41" s="33"/>
      <c r="G41" s="35"/>
      <c r="H41" s="33"/>
      <c r="I41" s="22"/>
      <c r="J41" s="22"/>
      <c r="K41" s="22"/>
      <c r="L41" s="33"/>
      <c r="M41" s="48"/>
      <c r="N41" s="36"/>
      <c r="O41" s="22"/>
      <c r="P41" s="22"/>
      <c r="Q41" s="22"/>
      <c r="R41" s="22"/>
      <c r="S41" s="57" t="s">
        <v>72</v>
      </c>
    </row>
    <row r="42" spans="1:19">
      <c r="A42" s="19" t="s">
        <v>73</v>
      </c>
      <c r="B42" s="20">
        <v>5000000000</v>
      </c>
      <c r="C42" s="20">
        <v>5000000000</v>
      </c>
      <c r="D42" s="20">
        <f>VLOOKUP(A42,'[1]قائمة المركز المالي'!A$40:B$44,2,0)</f>
        <v>4000000000</v>
      </c>
      <c r="E42" s="20">
        <v>4000000000</v>
      </c>
      <c r="F42" s="20">
        <v>3000000000</v>
      </c>
      <c r="G42" s="20">
        <v>2350000000</v>
      </c>
      <c r="H42" s="39">
        <v>2000000000</v>
      </c>
      <c r="I42" s="39">
        <v>2000000000</v>
      </c>
      <c r="J42" s="39">
        <v>2000000000</v>
      </c>
      <c r="K42" s="39">
        <v>2000000000</v>
      </c>
      <c r="L42" s="39">
        <v>2000000000</v>
      </c>
      <c r="M42" s="39">
        <v>2000000000</v>
      </c>
      <c r="N42" s="39">
        <v>2000000000</v>
      </c>
      <c r="O42" s="22">
        <v>2000000000</v>
      </c>
      <c r="P42" s="22">
        <v>2000000000</v>
      </c>
      <c r="Q42" s="22">
        <v>2000000000</v>
      </c>
      <c r="R42" s="22">
        <v>2000000000</v>
      </c>
      <c r="S42" s="41" t="s">
        <v>74</v>
      </c>
    </row>
    <row r="43" spans="1:19">
      <c r="A43" s="19" t="s">
        <v>61</v>
      </c>
      <c r="B43" s="20">
        <v>14737572320</v>
      </c>
      <c r="C43" s="20">
        <v>10086502742</v>
      </c>
      <c r="D43" s="20">
        <f>VLOOKUP(A43,'[1]قائمة المركز المالي'!A$40:B$44,2,0)</f>
        <v>6586492078</v>
      </c>
      <c r="E43" s="20">
        <v>2917019200</v>
      </c>
      <c r="F43" s="20">
        <v>1143949748</v>
      </c>
      <c r="G43" s="20">
        <v>181297556</v>
      </c>
      <c r="H43" s="22">
        <v>86852305</v>
      </c>
      <c r="I43" s="22">
        <v>68808886</v>
      </c>
      <c r="J43" s="22">
        <v>182748612</v>
      </c>
      <c r="K43" s="22">
        <v>124378810</v>
      </c>
      <c r="L43" s="39">
        <v>140857175</v>
      </c>
      <c r="M43" s="22">
        <v>-10668727</v>
      </c>
      <c r="N43" s="22" t="s">
        <v>10</v>
      </c>
      <c r="O43" s="22">
        <v>29495118</v>
      </c>
      <c r="P43" s="22">
        <v>11060279</v>
      </c>
      <c r="Q43" s="22" t="s">
        <v>10</v>
      </c>
      <c r="R43" s="22" t="s">
        <v>10</v>
      </c>
      <c r="S43" s="59" t="s">
        <v>75</v>
      </c>
    </row>
    <row r="44" spans="1:19">
      <c r="A44" s="19" t="s">
        <v>76</v>
      </c>
      <c r="B44" s="20">
        <v>463693779</v>
      </c>
      <c r="C44" s="20">
        <v>335782941</v>
      </c>
      <c r="D44" s="20">
        <f>VLOOKUP(A44,'[1]قائمة المركز المالي'!A$40:B$44,2,0)</f>
        <v>335782941</v>
      </c>
      <c r="E44" s="20">
        <v>335782941</v>
      </c>
      <c r="F44" s="20">
        <v>335782941</v>
      </c>
      <c r="G44" s="20">
        <v>1245305055</v>
      </c>
      <c r="H44" s="22">
        <v>2194858560</v>
      </c>
      <c r="I44" s="22">
        <v>477043117</v>
      </c>
      <c r="J44" s="22">
        <v>62747699</v>
      </c>
      <c r="K44" s="22">
        <v>43312999</v>
      </c>
      <c r="L44" s="39">
        <v>34149283</v>
      </c>
      <c r="M44" s="39">
        <v>17419108</v>
      </c>
      <c r="N44" s="39">
        <v>12864873</v>
      </c>
      <c r="O44" s="22">
        <v>12864873</v>
      </c>
      <c r="P44" s="22" t="s">
        <v>10</v>
      </c>
      <c r="Q44" s="22" t="s">
        <v>10</v>
      </c>
      <c r="R44" s="22" t="s">
        <v>10</v>
      </c>
      <c r="S44" s="41" t="s">
        <v>77</v>
      </c>
    </row>
    <row r="45" spans="1:19">
      <c r="A45" s="19" t="s">
        <v>62</v>
      </c>
      <c r="B45" s="20">
        <v>19494849053</v>
      </c>
      <c r="C45" s="20">
        <v>4867741947</v>
      </c>
      <c r="D45" s="20">
        <f>VLOOKUP(A45,'[1]قائمة المركز المالي'!A$40:B$44,2,0)</f>
        <v>4072159840</v>
      </c>
      <c r="E45" s="20">
        <v>1981954832</v>
      </c>
      <c r="F45" s="20">
        <v>707762004</v>
      </c>
      <c r="G45" s="20">
        <v>722362004</v>
      </c>
      <c r="H45" s="22">
        <v>721881559</v>
      </c>
      <c r="I45" s="22">
        <v>876870301</v>
      </c>
      <c r="J45" s="22">
        <v>482728344</v>
      </c>
      <c r="K45" s="22">
        <v>231644337</v>
      </c>
      <c r="L45" s="39">
        <v>163498423</v>
      </c>
      <c r="M45" s="22" t="s">
        <v>10</v>
      </c>
      <c r="N45" s="22" t="s">
        <v>10</v>
      </c>
      <c r="O45" s="22" t="s">
        <v>10</v>
      </c>
      <c r="P45" s="22" t="s">
        <v>10</v>
      </c>
      <c r="Q45" s="22" t="s">
        <v>10</v>
      </c>
      <c r="R45" s="22" t="s">
        <v>10</v>
      </c>
      <c r="S45" s="41" t="s">
        <v>78</v>
      </c>
    </row>
    <row r="46" spans="1:19" ht="18.75">
      <c r="A46" s="19" t="s">
        <v>79</v>
      </c>
      <c r="B46" s="25">
        <v>2403361602</v>
      </c>
      <c r="C46" s="25">
        <v>2691225443</v>
      </c>
      <c r="D46" s="25">
        <f>VLOOKUP(A46,'[1]قائمة المركز المالي'!A$40:B$44,2,0)</f>
        <v>1561019780</v>
      </c>
      <c r="E46" s="20">
        <v>771119895</v>
      </c>
      <c r="F46" s="25">
        <v>1558749816</v>
      </c>
      <c r="G46" s="25">
        <v>682739415</v>
      </c>
      <c r="H46" s="60">
        <v>356759655</v>
      </c>
      <c r="I46" s="26">
        <v>46786246</v>
      </c>
      <c r="J46" s="26">
        <v>95456050</v>
      </c>
      <c r="K46" s="26">
        <v>-51670130</v>
      </c>
      <c r="L46" s="26">
        <v>-134143571</v>
      </c>
      <c r="M46" s="26">
        <v>-98897240</v>
      </c>
      <c r="N46" s="26">
        <v>-131670209</v>
      </c>
      <c r="O46" s="26">
        <v>115783857</v>
      </c>
      <c r="P46" s="26">
        <f>-12176421</f>
        <v>-12176421</v>
      </c>
      <c r="Q46" s="26">
        <f>-30176483</f>
        <v>-30176483</v>
      </c>
      <c r="R46" s="26">
        <f>-7416513</f>
        <v>-7416513</v>
      </c>
      <c r="S46" s="41" t="s">
        <v>80</v>
      </c>
    </row>
    <row r="47" spans="1:19">
      <c r="A47" s="27" t="s">
        <v>81</v>
      </c>
      <c r="B47" s="30">
        <f t="shared" ref="B47:L47" si="5">SUM(B42:B46)</f>
        <v>42099476754</v>
      </c>
      <c r="C47" s="30">
        <f t="shared" si="5"/>
        <v>22981253073</v>
      </c>
      <c r="D47" s="30">
        <f t="shared" si="5"/>
        <v>16555454639</v>
      </c>
      <c r="E47" s="30">
        <f t="shared" si="5"/>
        <v>10005876868</v>
      </c>
      <c r="F47" s="30">
        <f t="shared" si="5"/>
        <v>6746244509</v>
      </c>
      <c r="G47" s="47">
        <f t="shared" si="5"/>
        <v>5181704030</v>
      </c>
      <c r="H47" s="47">
        <f t="shared" si="5"/>
        <v>5360352079</v>
      </c>
      <c r="I47" s="47">
        <f t="shared" si="5"/>
        <v>3469508550</v>
      </c>
      <c r="J47" s="47">
        <f t="shared" si="5"/>
        <v>2823680705</v>
      </c>
      <c r="K47" s="47">
        <f t="shared" si="5"/>
        <v>2347666016</v>
      </c>
      <c r="L47" s="47">
        <f t="shared" si="5"/>
        <v>2204361310</v>
      </c>
      <c r="M47" s="31">
        <f>SUM(M42:M46)-100</f>
        <v>1907853041</v>
      </c>
      <c r="N47" s="31">
        <f t="shared" ref="N47:R47" si="6">SUM(N42:N46)</f>
        <v>1881194664</v>
      </c>
      <c r="O47" s="61">
        <f t="shared" si="6"/>
        <v>2158143848</v>
      </c>
      <c r="P47" s="61">
        <f t="shared" si="6"/>
        <v>1998883858</v>
      </c>
      <c r="Q47" s="61">
        <f t="shared" si="6"/>
        <v>1969823517</v>
      </c>
      <c r="R47" s="61">
        <f t="shared" si="6"/>
        <v>1992583487</v>
      </c>
      <c r="S47" s="62" t="s">
        <v>82</v>
      </c>
    </row>
    <row r="48" spans="1:19">
      <c r="A48" s="19"/>
      <c r="B48" s="24"/>
      <c r="C48" s="24"/>
      <c r="D48" s="24"/>
      <c r="E48" s="24"/>
      <c r="F48" s="19"/>
      <c r="G48" s="20"/>
      <c r="H48" s="19"/>
      <c r="I48" s="22"/>
      <c r="J48" s="22"/>
      <c r="K48" s="22"/>
      <c r="L48" s="19"/>
      <c r="M48" s="19"/>
      <c r="N48" s="39"/>
      <c r="O48" s="22"/>
      <c r="P48" s="22"/>
      <c r="Q48" s="22"/>
      <c r="R48" s="22"/>
      <c r="S48" s="19"/>
    </row>
    <row r="49" spans="1:19" s="4" customFormat="1">
      <c r="A49" s="63" t="s">
        <v>83</v>
      </c>
      <c r="B49" s="64">
        <f t="shared" ref="B49:L49" si="7">B47+B39</f>
        <v>81537515634</v>
      </c>
      <c r="C49" s="64">
        <f t="shared" si="7"/>
        <v>34605870056</v>
      </c>
      <c r="D49" s="64">
        <f t="shared" si="7"/>
        <v>23888739279</v>
      </c>
      <c r="E49" s="64">
        <f t="shared" si="7"/>
        <v>14737659702</v>
      </c>
      <c r="F49" s="65">
        <f t="shared" si="7"/>
        <v>8796380934</v>
      </c>
      <c r="G49" s="65">
        <f t="shared" si="7"/>
        <v>7718315090</v>
      </c>
      <c r="H49" s="65">
        <f t="shared" si="7"/>
        <v>7608777288</v>
      </c>
      <c r="I49" s="65">
        <f t="shared" si="7"/>
        <v>5334591781</v>
      </c>
      <c r="J49" s="65">
        <f t="shared" si="7"/>
        <v>4372223863</v>
      </c>
      <c r="K49" s="65">
        <f t="shared" si="7"/>
        <v>3949644530</v>
      </c>
      <c r="L49" s="65">
        <f t="shared" si="7"/>
        <v>3676625366</v>
      </c>
      <c r="M49" s="66">
        <f t="shared" ref="M49:R49" si="8">SUM(M30,M47)</f>
        <v>3432341507</v>
      </c>
      <c r="N49" s="66">
        <f t="shared" si="8"/>
        <v>2962709002</v>
      </c>
      <c r="O49" s="67">
        <f t="shared" si="8"/>
        <v>3326960901</v>
      </c>
      <c r="P49" s="67">
        <f t="shared" si="8"/>
        <v>2421495534</v>
      </c>
      <c r="Q49" s="67">
        <f t="shared" si="8"/>
        <v>2012418944</v>
      </c>
      <c r="R49" s="67">
        <f t="shared" si="8"/>
        <v>2059611345</v>
      </c>
      <c r="S49" s="68" t="s">
        <v>84</v>
      </c>
    </row>
    <row r="50" spans="1:19">
      <c r="A50" s="9"/>
      <c r="B50" s="69"/>
      <c r="C50" s="69"/>
      <c r="D50" s="69"/>
      <c r="E50" s="69"/>
      <c r="F50" s="9"/>
      <c r="G50" s="10"/>
      <c r="H50" s="9"/>
      <c r="I50" s="9"/>
      <c r="J50" s="9"/>
      <c r="K50" s="9"/>
      <c r="L50" s="9"/>
      <c r="M50" s="9"/>
      <c r="N50" s="70"/>
      <c r="O50" s="9"/>
      <c r="P50" s="9"/>
      <c r="Q50" s="9"/>
      <c r="R50" s="9"/>
    </row>
    <row r="51" spans="1:19">
      <c r="A51" s="9"/>
      <c r="B51" s="69"/>
      <c r="C51" s="69"/>
      <c r="D51" s="69"/>
      <c r="E51" s="69"/>
      <c r="F51" s="9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9">
      <c r="A52" s="9"/>
      <c r="B52" s="69"/>
      <c r="C52" s="69"/>
      <c r="D52" s="69"/>
      <c r="E52" s="69"/>
      <c r="F52" s="9"/>
      <c r="G52" s="10"/>
      <c r="H52" s="9"/>
      <c r="I52" s="9"/>
      <c r="J52" s="9"/>
      <c r="K52" s="9"/>
      <c r="L52" s="9"/>
      <c r="M52" s="9"/>
      <c r="N52" s="70"/>
      <c r="O52" s="9"/>
      <c r="P52" s="9"/>
      <c r="Q52" s="9"/>
    </row>
    <row r="53" spans="1:19">
      <c r="A53" s="9"/>
      <c r="B53" s="69"/>
      <c r="C53" s="69"/>
      <c r="D53" s="69"/>
      <c r="E53" s="69"/>
      <c r="F53" s="9"/>
      <c r="G53" s="10"/>
      <c r="H53" s="9"/>
      <c r="I53" s="9"/>
      <c r="J53" s="9"/>
      <c r="K53" s="9"/>
      <c r="L53" s="9"/>
      <c r="M53" s="9"/>
      <c r="N53" s="70"/>
      <c r="O53" s="72"/>
      <c r="P53" s="72"/>
      <c r="Q53" s="72"/>
      <c r="R53" s="72"/>
    </row>
    <row r="54" spans="1:19">
      <c r="A54" s="9"/>
      <c r="B54" s="69"/>
      <c r="C54" s="69"/>
      <c r="D54" s="69"/>
      <c r="E54" s="69"/>
      <c r="F54" s="9"/>
      <c r="G54" s="10"/>
      <c r="H54" s="9"/>
      <c r="I54" s="9"/>
      <c r="J54" s="9"/>
      <c r="K54" s="9"/>
      <c r="L54" s="9"/>
      <c r="M54" s="9"/>
      <c r="N54" s="70"/>
      <c r="O54" s="9"/>
      <c r="P54" s="9"/>
      <c r="Q54" s="9"/>
    </row>
    <row r="55" spans="1:19">
      <c r="A55" s="9"/>
      <c r="B55" s="69"/>
      <c r="C55" s="69"/>
      <c r="D55" s="69"/>
      <c r="E55" s="69"/>
      <c r="F55" s="9"/>
      <c r="G55" s="10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9">
      <c r="A56" s="9"/>
      <c r="B56" s="69"/>
      <c r="C56" s="69"/>
      <c r="D56" s="69"/>
      <c r="E56" s="69"/>
      <c r="F56" s="9"/>
      <c r="G56" s="10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9">
      <c r="A57" s="9"/>
      <c r="B57" s="69"/>
      <c r="C57" s="69"/>
      <c r="D57" s="69"/>
      <c r="E57" s="69"/>
      <c r="F57" s="9"/>
      <c r="G57" s="10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9">
      <c r="A58" s="9"/>
      <c r="B58" s="69"/>
      <c r="C58" s="69"/>
      <c r="D58" s="69"/>
      <c r="E58" s="69"/>
      <c r="F58" s="9"/>
      <c r="G58" s="10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9">
      <c r="A59" s="9"/>
      <c r="B59" s="69"/>
      <c r="C59" s="69"/>
      <c r="D59" s="69"/>
      <c r="E59" s="69"/>
      <c r="F59" s="9"/>
      <c r="G59" s="10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9">
      <c r="A60" s="9"/>
      <c r="B60" s="69"/>
      <c r="C60" s="69"/>
      <c r="D60" s="69"/>
      <c r="E60" s="69"/>
      <c r="F60" s="9"/>
      <c r="G60" s="10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9">
      <c r="A61" s="9"/>
      <c r="B61" s="69"/>
      <c r="C61" s="69"/>
      <c r="D61" s="69"/>
      <c r="E61" s="69"/>
      <c r="F61" s="9"/>
      <c r="G61" s="10"/>
      <c r="H61" s="9"/>
      <c r="I61" s="9"/>
      <c r="J61" s="9"/>
      <c r="K61" s="9"/>
      <c r="L61" s="73"/>
      <c r="M61" s="73"/>
      <c r="N61" s="73"/>
      <c r="O61" s="73"/>
      <c r="P61" s="73"/>
      <c r="Q61" s="73"/>
    </row>
    <row r="62" spans="1:19">
      <c r="A62" s="9"/>
      <c r="B62" s="69"/>
      <c r="C62" s="69"/>
      <c r="D62" s="69"/>
      <c r="E62" s="69"/>
      <c r="F62" s="9"/>
      <c r="G62" s="10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9">
      <c r="A63" s="9"/>
      <c r="B63" s="69"/>
      <c r="C63" s="69"/>
      <c r="D63" s="69"/>
      <c r="E63" s="69"/>
      <c r="F63" s="9"/>
      <c r="G63" s="10"/>
      <c r="H63" s="9"/>
      <c r="I63" s="9"/>
      <c r="J63" s="9"/>
      <c r="K63" s="9"/>
      <c r="L63" s="74"/>
      <c r="M63" s="74"/>
      <c r="N63" s="74"/>
      <c r="O63" s="74"/>
      <c r="P63" s="9"/>
      <c r="Q63" s="9"/>
    </row>
    <row r="64" spans="1:19">
      <c r="A64" s="9"/>
      <c r="B64" s="69"/>
      <c r="C64" s="69"/>
      <c r="D64" s="69"/>
      <c r="E64" s="69"/>
      <c r="F64" s="9"/>
      <c r="G64" s="10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>
      <c r="A65" s="9"/>
      <c r="B65" s="69"/>
      <c r="C65" s="69"/>
      <c r="D65" s="69"/>
      <c r="E65" s="69"/>
      <c r="F65" s="9"/>
      <c r="G65" s="10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>
      <c r="A66" s="9"/>
      <c r="B66" s="69"/>
      <c r="C66" s="69"/>
      <c r="D66" s="69"/>
      <c r="E66" s="69"/>
      <c r="F66" s="9"/>
      <c r="G66" s="10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>
      <c r="A67" s="9"/>
      <c r="B67" s="69"/>
      <c r="C67" s="69"/>
      <c r="D67" s="69"/>
      <c r="E67" s="69"/>
      <c r="F67" s="9"/>
      <c r="G67" s="10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>
      <c r="A68" s="9"/>
      <c r="B68" s="9"/>
      <c r="C68" s="9"/>
      <c r="D68" s="9"/>
      <c r="E68" s="9"/>
      <c r="F68" s="9"/>
      <c r="G68" s="10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>
      <c r="A69" s="9"/>
      <c r="B69" s="9"/>
      <c r="C69" s="9"/>
      <c r="D69" s="9"/>
      <c r="E69" s="9"/>
      <c r="F69" s="9"/>
      <c r="G69" s="10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>
      <c r="A70" s="9"/>
      <c r="B70" s="9"/>
      <c r="C70" s="9"/>
      <c r="D70" s="9"/>
      <c r="E70" s="9"/>
      <c r="F70" s="9"/>
      <c r="G70" s="10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>
      <c r="A71" s="9"/>
      <c r="B71" s="9"/>
      <c r="C71" s="9"/>
      <c r="D71" s="9"/>
      <c r="E71" s="9"/>
      <c r="F71" s="9"/>
      <c r="G71" s="10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>
      <c r="A72" s="9"/>
      <c r="B72" s="9"/>
      <c r="C72" s="9"/>
      <c r="D72" s="9"/>
      <c r="E72" s="9"/>
      <c r="F72" s="9"/>
      <c r="G72" s="10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>
      <c r="A73" s="9"/>
      <c r="B73" s="9"/>
      <c r="C73" s="9"/>
      <c r="D73" s="9"/>
      <c r="E73" s="9"/>
      <c r="F73" s="9"/>
      <c r="G73" s="10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>
      <c r="A74" s="9"/>
      <c r="B74" s="9"/>
      <c r="C74" s="9"/>
      <c r="D74" s="9"/>
      <c r="E74" s="9"/>
      <c r="F74" s="9"/>
      <c r="G74" s="10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>
      <c r="A75" s="9"/>
      <c r="B75" s="9"/>
      <c r="C75" s="9"/>
      <c r="D75" s="9"/>
      <c r="E75" s="9"/>
      <c r="F75" s="9"/>
      <c r="G75" s="10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>
      <c r="A76" s="9"/>
      <c r="B76" s="9"/>
      <c r="C76" s="9"/>
      <c r="D76" s="9"/>
      <c r="E76" s="9"/>
      <c r="F76" s="9"/>
      <c r="G76" s="10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>
      <c r="A77" s="9"/>
      <c r="B77" s="9"/>
      <c r="C77" s="9"/>
      <c r="D77" s="9"/>
      <c r="E77" s="9"/>
      <c r="F77" s="9"/>
      <c r="G77" s="10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>
      <c r="A78" s="9"/>
      <c r="B78" s="9"/>
      <c r="C78" s="9"/>
      <c r="D78" s="9"/>
      <c r="E78" s="9"/>
      <c r="F78" s="9"/>
      <c r="G78" s="10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>
      <c r="A79" s="9"/>
      <c r="B79" s="9"/>
      <c r="C79" s="9"/>
      <c r="D79" s="9"/>
      <c r="E79" s="9"/>
      <c r="F79" s="9"/>
      <c r="G79" s="10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>
      <c r="A80" s="9"/>
      <c r="B80" s="9"/>
      <c r="C80" s="9"/>
      <c r="D80" s="9"/>
      <c r="E80" s="9"/>
      <c r="F80" s="9"/>
      <c r="G80" s="10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>
      <c r="A81" s="9"/>
      <c r="B81" s="9"/>
      <c r="C81" s="9"/>
      <c r="D81" s="9"/>
      <c r="E81" s="9"/>
      <c r="F81" s="9"/>
      <c r="G81" s="10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>
      <c r="A82" s="9"/>
      <c r="B82" s="9"/>
      <c r="C82" s="9"/>
      <c r="D82" s="9"/>
      <c r="E82" s="9"/>
      <c r="F82" s="9"/>
      <c r="G82" s="10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>
      <c r="A83" s="9"/>
      <c r="B83" s="9"/>
      <c r="C83" s="9"/>
      <c r="D83" s="9"/>
      <c r="E83" s="9"/>
      <c r="F83" s="9"/>
      <c r="G83" s="10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>
      <c r="A84" s="9"/>
      <c r="B84" s="9"/>
      <c r="C84" s="9"/>
      <c r="D84" s="9"/>
      <c r="E84" s="9"/>
      <c r="F84" s="9"/>
      <c r="G84" s="10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>
      <c r="A85" s="9"/>
      <c r="B85" s="9"/>
      <c r="C85" s="9"/>
      <c r="D85" s="9"/>
      <c r="E85" s="9"/>
      <c r="F85" s="9"/>
      <c r="G85" s="10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>
      <c r="A86" s="9"/>
      <c r="B86" s="9"/>
      <c r="C86" s="9"/>
      <c r="D86" s="9"/>
      <c r="E86" s="9"/>
      <c r="F86" s="9"/>
      <c r="G86" s="10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>
      <c r="A87" s="9"/>
      <c r="B87" s="9"/>
      <c r="C87" s="9"/>
      <c r="D87" s="9"/>
      <c r="E87" s="9"/>
      <c r="F87" s="9"/>
      <c r="G87" s="10"/>
      <c r="H87" s="9"/>
      <c r="I87" s="9"/>
      <c r="J87" s="9"/>
      <c r="K87" s="9"/>
      <c r="L87" s="9"/>
      <c r="M87" s="9"/>
      <c r="N87" s="9"/>
      <c r="O87" s="9"/>
      <c r="P87" s="9"/>
      <c r="Q87" s="9"/>
    </row>
  </sheetData>
  <pageMargins left="0.23" right="0.39" top="0.74803149606299213" bottom="0.74803149606299213" header="0.31496062992125984" footer="0.31496062992125984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2024-06-26T07:42:50Z</dcterms:created>
  <dcterms:modified xsi:type="dcterms:W3CDTF">2024-06-26T07:43:29Z</dcterms:modified>
</cp:coreProperties>
</file>