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R44" i="1" l="1"/>
  <c r="Q44" i="1"/>
  <c r="P44" i="1"/>
  <c r="P46" i="1" s="1"/>
  <c r="O44" i="1"/>
  <c r="N44" i="1"/>
  <c r="N46" i="1" s="1"/>
  <c r="M44" i="1"/>
  <c r="L44" i="1"/>
  <c r="K44" i="1"/>
  <c r="J44" i="1"/>
  <c r="I44" i="1"/>
  <c r="H44" i="1"/>
  <c r="F44" i="1"/>
  <c r="D44" i="1"/>
  <c r="C44" i="1"/>
  <c r="B44" i="1"/>
  <c r="R43" i="1"/>
  <c r="E43" i="1"/>
  <c r="E42" i="1"/>
  <c r="G41" i="1"/>
  <c r="G44" i="1" s="1"/>
  <c r="E41" i="1"/>
  <c r="E40" i="1"/>
  <c r="E39" i="1"/>
  <c r="E38" i="1"/>
  <c r="E44" i="1" s="1"/>
  <c r="Q35" i="1"/>
  <c r="Q46" i="1" s="1"/>
  <c r="P35" i="1"/>
  <c r="O35" i="1"/>
  <c r="O46" i="1" s="1"/>
  <c r="N35" i="1"/>
  <c r="M35" i="1"/>
  <c r="M46" i="1" s="1"/>
  <c r="L35" i="1"/>
  <c r="L46" i="1" s="1"/>
  <c r="K35" i="1"/>
  <c r="K46" i="1" s="1"/>
  <c r="J35" i="1"/>
  <c r="J46" i="1" s="1"/>
  <c r="I35" i="1"/>
  <c r="I46" i="1" s="1"/>
  <c r="H35" i="1"/>
  <c r="H46" i="1" s="1"/>
  <c r="G35" i="1"/>
  <c r="G46" i="1" s="1"/>
  <c r="F35" i="1"/>
  <c r="F46" i="1" s="1"/>
  <c r="D35" i="1"/>
  <c r="D46" i="1" s="1"/>
  <c r="C35" i="1"/>
  <c r="C46" i="1" s="1"/>
  <c r="B35" i="1"/>
  <c r="B46" i="1" s="1"/>
  <c r="E33" i="1"/>
  <c r="E32" i="1"/>
  <c r="E30" i="1"/>
  <c r="R29" i="1"/>
  <c r="E29" i="1"/>
  <c r="E28" i="1"/>
  <c r="E27" i="1"/>
  <c r="E35" i="1" s="1"/>
  <c r="E46" i="1" s="1"/>
  <c r="R26" i="1"/>
  <c r="R35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D22" i="1"/>
  <c r="C22" i="1"/>
  <c r="B22" i="1"/>
  <c r="E18" i="1"/>
  <c r="E17" i="1"/>
  <c r="E15" i="1"/>
  <c r="E14" i="1"/>
  <c r="E13" i="1"/>
  <c r="E12" i="1"/>
  <c r="E11" i="1"/>
  <c r="E10" i="1"/>
  <c r="E8" i="1"/>
  <c r="E7" i="1"/>
  <c r="E22" i="1" s="1"/>
  <c r="R46" i="1" l="1"/>
</calcChain>
</file>

<file path=xl/sharedStrings.xml><?xml version="1.0" encoding="utf-8"?>
<sst xmlns="http://schemas.openxmlformats.org/spreadsheetml/2006/main" count="156" uniqueCount="82">
  <si>
    <t>السورية الدولية للتأمين - أروب</t>
  </si>
  <si>
    <t>قائمة المركز المالي</t>
  </si>
  <si>
    <t>Statement of Financial Position</t>
  </si>
  <si>
    <t xml:space="preserve"> </t>
  </si>
  <si>
    <t>البيان</t>
  </si>
  <si>
    <t>الموجودات:</t>
  </si>
  <si>
    <t>Assets</t>
  </si>
  <si>
    <t>النقد وما في حكمه</t>
  </si>
  <si>
    <t>The equivalent of cash and cash</t>
  </si>
  <si>
    <t>ودائع لأجل لدى المصارف</t>
  </si>
  <si>
    <t>Deposits at banks</t>
  </si>
  <si>
    <t>استثمارات مالية بالقيمة العادلة من خلال قائمة الدخل</t>
  </si>
  <si>
    <t>-</t>
  </si>
  <si>
    <t>Financial investments available for sale</t>
  </si>
  <si>
    <t>استثمارات مالية محددة على أساس القيمة العادلة من خلال الدخل الشامل الآخر</t>
  </si>
  <si>
    <t xml:space="preserve">عملاء مدينون, وسطاء ووكلاء التأمين </t>
  </si>
  <si>
    <t>Clients, brokers and insurance agents</t>
  </si>
  <si>
    <t xml:space="preserve">حسابات مدينة من شركات التأمين وإعادة التأمين </t>
  </si>
  <si>
    <t>Accounts receivable from insurance companies and reinsurance</t>
  </si>
  <si>
    <t>حصة معيدي التأمين من الإحتياطيات الفنية والحسابية</t>
  </si>
  <si>
    <t>Reinsurers' share of technical and mathematical  provision</t>
  </si>
  <si>
    <t>ذمم مدينة - أطراف ذات علاقة</t>
  </si>
  <si>
    <t>Accounts receivable - related parties</t>
  </si>
  <si>
    <t>فوائد مستحقة غير مقبوضة وموجودات أخرى</t>
  </si>
  <si>
    <t>Accrued interest and other receivables</t>
  </si>
  <si>
    <t>استثمارات عقارية</t>
  </si>
  <si>
    <t>أوراق مالية مستبقاة حتى تاريخ الاستحقاق</t>
  </si>
  <si>
    <t>Securities held to maturity</t>
  </si>
  <si>
    <t>الموجودات الثابتة المادية ( بعد تنزيل الإستهلاك المتراكم)</t>
  </si>
  <si>
    <t>Fixed Assets (after deducting accumulated Depreciation)</t>
  </si>
  <si>
    <t>الموجودات الثابتة غير المادية ( بعد تنزيل الإطفاء المتراكم)</t>
  </si>
  <si>
    <t>Intangible fixed assets (after deducting accumulated Amortization)</t>
  </si>
  <si>
    <t>ودائع نقدية قصيرة الأجل</t>
  </si>
  <si>
    <t xml:space="preserve"> Money deposites short term</t>
  </si>
  <si>
    <t>الموجودات الضريبية المؤجلة</t>
  </si>
  <si>
    <t>Deferred Income Tax Assets</t>
  </si>
  <si>
    <t xml:space="preserve">وديعة مجمدة لصالح هيئة الإشراف على التأمين </t>
  </si>
  <si>
    <t>Blocked deposit account for the Insurance Supervisory Commission</t>
  </si>
  <si>
    <t>مجموع الموجودات</t>
  </si>
  <si>
    <t>Total Assets</t>
  </si>
  <si>
    <t>المطلوبات وحقوق المساهمين:</t>
  </si>
  <si>
    <t xml:space="preserve"> Liabilities and Shareholders Equity</t>
  </si>
  <si>
    <t>المطلوبات:</t>
  </si>
  <si>
    <t xml:space="preserve"> Liabilities</t>
  </si>
  <si>
    <t>مصارف دائنة قصيرة الأجل</t>
  </si>
  <si>
    <t>Banks Deposits short term</t>
  </si>
  <si>
    <t xml:space="preserve">حسابات دائنة لشركات التأمين وإعادة التأمين </t>
  </si>
  <si>
    <t>Accounts payable to insurance companies and reinsurance</t>
  </si>
  <si>
    <t xml:space="preserve">عملاء دائنون ووسطاء تأمين </t>
  </si>
  <si>
    <t>Customer Accounts payable and insurance agents</t>
  </si>
  <si>
    <t>الإحتياطيات الفنية والحسابية</t>
  </si>
  <si>
    <t xml:space="preserve"> Mathematical and Technical Provisions</t>
  </si>
  <si>
    <t>دائنون وأرصدة دائنة أخرى</t>
  </si>
  <si>
    <t>Accounts payable</t>
  </si>
  <si>
    <t>قرض مصرفي</t>
  </si>
  <si>
    <t>Bank loan</t>
  </si>
  <si>
    <t>ذمم دائنة -أطراف ذات علاقة</t>
  </si>
  <si>
    <t>Accounts payable - related parties</t>
  </si>
  <si>
    <t>المطلوبات الضريبية المؤجلة</t>
  </si>
  <si>
    <t>Deferred Income Tax Liabilities</t>
  </si>
  <si>
    <t xml:space="preserve">مخصص ضريبة الدخل </t>
  </si>
  <si>
    <t>Income tax provision</t>
  </si>
  <si>
    <t>مجموع المطلوبات</t>
  </si>
  <si>
    <t>Total liabilities</t>
  </si>
  <si>
    <t>حقوق المساهمين:</t>
  </si>
  <si>
    <t xml:space="preserve"> Shareholders Equity</t>
  </si>
  <si>
    <t xml:space="preserve">رأس المال </t>
  </si>
  <si>
    <t>share capital</t>
  </si>
  <si>
    <t xml:space="preserve">إحتياطي قانوني </t>
  </si>
  <si>
    <t>Compulsory Reserves</t>
  </si>
  <si>
    <t>إحتياطي خاص</t>
  </si>
  <si>
    <t>Special reserve</t>
  </si>
  <si>
    <t>التغير المتراكم في القيمة العادلة للموجودات المالية المحددة 
على اساس القيمة العادلة من خلال الدخل الشامل الاخر</t>
  </si>
  <si>
    <t>Net Exchange differences</t>
  </si>
  <si>
    <t>مكاسب غير محققة متراكمة الناتجة عن تغيرات أسعار الصرف</t>
  </si>
  <si>
    <t>Accumulated Change in Fair Value</t>
  </si>
  <si>
    <t>أرباح مدورة ( خسائر مدورة )</t>
  </si>
  <si>
    <t>Retained earnings</t>
  </si>
  <si>
    <t xml:space="preserve">مجموع حقوق المساهمين </t>
  </si>
  <si>
    <t>Total Shareholders Equity</t>
  </si>
  <si>
    <t xml:space="preserve">مجموع الإلتزامات وحقوق المساهمين </t>
  </si>
  <si>
    <t>Total Liabilities and Shareholders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</si>
</sst>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sz val="12"/>
      <color rgb="FF222222"/>
      <name val="Arial"/>
      <family val="2"/>
    </font>
    <font>
      <sz val="12"/>
      <name val="Sakkal Majalla"/>
    </font>
    <font>
      <sz val="14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</cellStyleXfs>
  <cellXfs count="62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0" xfId="0" applyFill="1"/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7" fillId="0" borderId="1" xfId="0" applyFont="1" applyFill="1" applyBorder="1"/>
    <xf numFmtId="0" fontId="8" fillId="0" borderId="1" xfId="0" applyFont="1" applyFill="1" applyBorder="1"/>
    <xf numFmtId="3" fontId="8" fillId="0" borderId="1" xfId="0" applyNumberFormat="1" applyFont="1" applyFill="1" applyBorder="1"/>
    <xf numFmtId="37" fontId="7" fillId="0" borderId="1" xfId="0" applyNumberFormat="1" applyFont="1" applyFill="1" applyBorder="1"/>
    <xf numFmtId="37" fontId="8" fillId="3" borderId="3" xfId="0" applyNumberFormat="1" applyFont="1" applyFill="1" applyBorder="1"/>
    <xf numFmtId="164" fontId="8" fillId="3" borderId="3" xfId="0" applyNumberFormat="1" applyFont="1" applyFill="1" applyBorder="1"/>
    <xf numFmtId="0" fontId="9" fillId="0" borderId="3" xfId="0" applyFont="1" applyBorder="1" applyAlignment="1"/>
    <xf numFmtId="0" fontId="8" fillId="3" borderId="3" xfId="0" applyFont="1" applyFill="1" applyBorder="1"/>
    <xf numFmtId="3" fontId="8" fillId="3" borderId="3" xfId="0" applyNumberFormat="1" applyFont="1" applyFill="1" applyBorder="1"/>
    <xf numFmtId="41" fontId="8" fillId="3" borderId="3" xfId="2" applyNumberFormat="1" applyFont="1" applyFill="1" applyBorder="1"/>
    <xf numFmtId="41" fontId="8" fillId="3" borderId="3" xfId="2" applyNumberFormat="1" applyFont="1" applyFill="1" applyBorder="1" applyAlignment="1">
      <alignment horizontal="right"/>
    </xf>
    <xf numFmtId="0" fontId="10" fillId="3" borderId="0" xfId="0" applyFont="1" applyFill="1" applyAlignment="1">
      <alignment horizontal="right" vertical="center"/>
    </xf>
    <xf numFmtId="3" fontId="8" fillId="3" borderId="3" xfId="0" applyNumberFormat="1" applyFont="1" applyFill="1" applyBorder="1" applyAlignment="1">
      <alignment horizontal="right"/>
    </xf>
    <xf numFmtId="0" fontId="9" fillId="0" borderId="3" xfId="0" applyFont="1" applyFill="1" applyBorder="1" applyAlignment="1"/>
    <xf numFmtId="0" fontId="9" fillId="0" borderId="3" xfId="0" applyFont="1" applyBorder="1" applyAlignment="1">
      <alignment vertical="center" wrapText="1"/>
    </xf>
    <xf numFmtId="0" fontId="11" fillId="3" borderId="3" xfId="0" applyFont="1" applyFill="1" applyBorder="1"/>
    <xf numFmtId="0" fontId="8" fillId="0" borderId="3" xfId="0" applyFont="1" applyFill="1" applyBorder="1"/>
    <xf numFmtId="164" fontId="8" fillId="3" borderId="3" xfId="1" applyNumberFormat="1" applyFont="1" applyFill="1" applyBorder="1" applyAlignment="1">
      <alignment horizontal="right"/>
    </xf>
    <xf numFmtId="37" fontId="8" fillId="3" borderId="3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9" fillId="0" borderId="3" xfId="0" applyFont="1" applyFill="1" applyBorder="1" applyAlignment="1">
      <alignment vertical="center" wrapText="1"/>
    </xf>
    <xf numFmtId="41" fontId="8" fillId="0" borderId="3" xfId="2" applyNumberFormat="1" applyFont="1" applyFill="1" applyBorder="1" applyAlignment="1">
      <alignment horizontal="left"/>
    </xf>
    <xf numFmtId="164" fontId="12" fillId="3" borderId="3" xfId="2" applyNumberFormat="1" applyFont="1" applyFill="1" applyBorder="1" applyAlignment="1">
      <alignment horizontal="center" wrapText="1"/>
    </xf>
    <xf numFmtId="41" fontId="12" fillId="3" borderId="3" xfId="2" applyNumberFormat="1" applyFont="1" applyFill="1" applyBorder="1"/>
    <xf numFmtId="0" fontId="6" fillId="2" borderId="3" xfId="0" applyFont="1" applyFill="1" applyBorder="1" applyAlignment="1">
      <alignment horizontal="right"/>
    </xf>
    <xf numFmtId="164" fontId="6" fillId="2" borderId="3" xfId="1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7" fillId="0" borderId="3" xfId="0" applyFont="1" applyBorder="1"/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/>
    <xf numFmtId="0" fontId="0" fillId="0" borderId="0" xfId="0" applyFill="1" applyBorder="1"/>
    <xf numFmtId="164" fontId="12" fillId="3" borderId="3" xfId="1" applyNumberFormat="1" applyFont="1" applyFill="1" applyBorder="1" applyAlignment="1">
      <alignment horizontal="right"/>
    </xf>
    <xf numFmtId="41" fontId="12" fillId="3" borderId="3" xfId="2" applyNumberFormat="1" applyFont="1" applyFill="1" applyBorder="1" applyAlignment="1">
      <alignment horizontal="center" wrapText="1"/>
    </xf>
    <xf numFmtId="0" fontId="3" fillId="3" borderId="3" xfId="0" applyFont="1" applyFill="1" applyBorder="1"/>
    <xf numFmtId="0" fontId="7" fillId="0" borderId="3" xfId="0" applyFont="1" applyFill="1" applyBorder="1" applyAlignment="1">
      <alignment horizontal="left" vertical="center"/>
    </xf>
    <xf numFmtId="164" fontId="8" fillId="3" borderId="3" xfId="2" applyNumberFormat="1" applyFont="1" applyFill="1" applyBorder="1"/>
    <xf numFmtId="164" fontId="8" fillId="0" borderId="3" xfId="2" applyNumberFormat="1" applyFont="1" applyFill="1" applyBorder="1"/>
    <xf numFmtId="41" fontId="8" fillId="0" borderId="3" xfId="2" applyNumberFormat="1" applyFont="1" applyFill="1" applyBorder="1"/>
    <xf numFmtId="41" fontId="8" fillId="0" borderId="3" xfId="2" applyNumberFormat="1" applyFont="1" applyFill="1" applyBorder="1" applyAlignment="1">
      <alignment horizontal="right"/>
    </xf>
    <xf numFmtId="0" fontId="9" fillId="0" borderId="2" xfId="0" applyFont="1" applyFill="1" applyBorder="1" applyAlignment="1"/>
    <xf numFmtId="164" fontId="12" fillId="0" borderId="3" xfId="2" applyNumberFormat="1" applyFont="1" applyFill="1" applyBorder="1"/>
    <xf numFmtId="0" fontId="6" fillId="2" borderId="3" xfId="0" applyFont="1" applyFill="1" applyBorder="1" applyAlignment="1">
      <alignment horizontal="left"/>
    </xf>
    <xf numFmtId="41" fontId="3" fillId="3" borderId="3" xfId="2" applyNumberFormat="1" applyFont="1" applyFill="1" applyBorder="1"/>
    <xf numFmtId="0" fontId="6" fillId="2" borderId="4" xfId="0" applyFont="1" applyFill="1" applyBorder="1" applyAlignment="1">
      <alignment horizontal="right"/>
    </xf>
    <xf numFmtId="164" fontId="6" fillId="2" borderId="4" xfId="1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164" fontId="0" fillId="0" borderId="0" xfId="0" applyNumberFormat="1" applyFill="1"/>
    <xf numFmtId="3" fontId="0" fillId="0" borderId="0" xfId="0" applyNumberFormat="1" applyFill="1"/>
  </cellXfs>
  <cellStyles count="8">
    <cellStyle name="Comma" xfId="1" builtinId="3"/>
    <cellStyle name="Comma [0]" xfId="2" builtinId="6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Kharboutli\common\statments\shit\FINANCIAL\2020\12\2232%20Financial%20statements%2031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Lead"/>
      <sheetName val="Sheet1"/>
      <sheetName val="Reclassification"/>
      <sheetName val="Notes"/>
      <sheetName val="BS"/>
      <sheetName val="IS"/>
      <sheetName val="CF"/>
      <sheetName val="CIE"/>
      <sheetName val="النقد و ما في حكمه"/>
      <sheetName val="ودائع لدى المصارف"/>
      <sheetName val="فوائد مستحقة غير مقبوضة وموجودا"/>
      <sheetName val="الاحتياطيات الفنية والحسابية -"/>
      <sheetName val="حصة معيدي التأمين من الاحتياطيا"/>
      <sheetName val="عمولات مدفوعة ومصاريف انتاج"/>
      <sheetName val="IS (2)"/>
      <sheetName val="عمولاء ووسطاء وكلاء مدنينين"/>
      <sheetName val="أرصدة مدينة ودائنة وأطرف علاقة "/>
      <sheetName val="ذمم دائنة ودائنون مختلفون"/>
      <sheetName val="compliance"/>
      <sheetName val="استثمارات مالية متوفرة للبيع"/>
      <sheetName val="استثمارات عقارية "/>
      <sheetName val="Fix Asset"/>
      <sheetName val="16-17 NOTES"/>
      <sheetName val="عملاء دائنون ووسطاء تأمين"/>
      <sheetName val="صافي أقساط التأمين "/>
      <sheetName val="فوائد من ودائع لدى المصارف"/>
      <sheetName val="صافي المطالبات"/>
      <sheetName val=" ضريبية"/>
      <sheetName val="رواتب وأجور وملحقاتها"/>
      <sheetName val="ربحية السهم الأساسية والمخففة"/>
      <sheetName val="مصاريف ادارية وعمومية"/>
      <sheetName val="إيضاحات خاصة للهيئة "/>
      <sheetName val="إيرادات أخرى "/>
      <sheetName val="Sheet3"/>
      <sheetName val="القيمة العادلة والمخاطر "/>
      <sheetName val="هامش الملاءة "/>
      <sheetName val="Tickmarks"/>
    </sheetNames>
    <sheetDataSet>
      <sheetData sheetId="0"/>
      <sheetData sheetId="1"/>
      <sheetData sheetId="2"/>
      <sheetData sheetId="3"/>
      <sheetData sheetId="4"/>
      <sheetData sheetId="5">
        <row r="10">
          <cell r="G10">
            <v>2418504499</v>
          </cell>
        </row>
        <row r="11">
          <cell r="G11">
            <v>309785014</v>
          </cell>
        </row>
        <row r="12">
          <cell r="G12">
            <v>151550957</v>
          </cell>
        </row>
        <row r="13">
          <cell r="G13">
            <v>39096502</v>
          </cell>
        </row>
        <row r="14">
          <cell r="G14">
            <v>523115624</v>
          </cell>
        </row>
        <row r="15">
          <cell r="G15">
            <v>4029648</v>
          </cell>
        </row>
        <row r="16">
          <cell r="G16">
            <v>161936286</v>
          </cell>
        </row>
        <row r="18">
          <cell r="G18">
            <v>256848732</v>
          </cell>
        </row>
        <row r="19">
          <cell r="G19">
            <v>475841277</v>
          </cell>
        </row>
        <row r="20">
          <cell r="G20">
            <v>2474384</v>
          </cell>
        </row>
        <row r="27">
          <cell r="G27">
            <v>1168285629</v>
          </cell>
        </row>
        <row r="28">
          <cell r="G28">
            <v>42389124</v>
          </cell>
        </row>
        <row r="29">
          <cell r="G29">
            <v>1596146053</v>
          </cell>
        </row>
        <row r="30">
          <cell r="G30">
            <v>419322837</v>
          </cell>
        </row>
        <row r="32">
          <cell r="G32">
            <v>247889856</v>
          </cell>
        </row>
        <row r="33">
          <cell r="G33">
            <v>32865602</v>
          </cell>
        </row>
        <row r="38">
          <cell r="G38">
            <v>1270500000</v>
          </cell>
        </row>
        <row r="39">
          <cell r="G39">
            <v>134192574</v>
          </cell>
        </row>
        <row r="40">
          <cell r="G40">
            <v>54660037</v>
          </cell>
        </row>
        <row r="41">
          <cell r="G41">
            <v>186238410</v>
          </cell>
        </row>
        <row r="42">
          <cell r="G42">
            <v>1011614043</v>
          </cell>
        </row>
        <row r="43">
          <cell r="G43">
            <v>66837960</v>
          </cell>
        </row>
      </sheetData>
      <sheetData sheetId="6">
        <row r="6">
          <cell r="E6">
            <v>1226958242</v>
          </cell>
        </row>
      </sheetData>
      <sheetData sheetId="7">
        <row r="28">
          <cell r="C28">
            <v>832453506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rightToLeft="1" tabSelected="1" zoomScale="90" zoomScaleNormal="90" workbookViewId="0">
      <selection sqref="A1:B46"/>
    </sheetView>
  </sheetViews>
  <sheetFormatPr defaultColWidth="9.140625" defaultRowHeight="15"/>
  <cols>
    <col min="1" max="1" width="53.42578125" style="4" customWidth="1"/>
    <col min="2" max="4" width="21" style="4" bestFit="1" customWidth="1"/>
    <col min="5" max="7" width="19.5703125" style="4" customWidth="1"/>
    <col min="8" max="8" width="19.42578125" style="4" customWidth="1"/>
    <col min="9" max="9" width="19.140625" style="4" customWidth="1"/>
    <col min="10" max="10" width="19.5703125" style="4" customWidth="1"/>
    <col min="11" max="15" width="19.42578125" style="4" customWidth="1"/>
    <col min="16" max="17" width="19.42578125" style="61" customWidth="1"/>
    <col min="18" max="18" width="19.42578125" style="4" customWidth="1"/>
    <col min="19" max="19" width="68.42578125" style="4" customWidth="1"/>
    <col min="20" max="20" width="9.140625" style="4"/>
    <col min="21" max="21" width="10" style="4" bestFit="1" customWidth="1"/>
    <col min="22" max="16384" width="9.140625" style="4"/>
  </cols>
  <sheetData>
    <row r="1" spans="1:19" ht="18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</row>
    <row r="2" spans="1:19" ht="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 t="s">
        <v>2</v>
      </c>
    </row>
    <row r="3" spans="1:19" ht="18">
      <c r="A3" s="8"/>
      <c r="B3" s="8"/>
      <c r="C3" s="8"/>
      <c r="D3" s="8"/>
      <c r="E3" s="8"/>
      <c r="F3" s="8"/>
      <c r="G3" s="8"/>
      <c r="H3" s="8"/>
      <c r="I3" s="8"/>
      <c r="J3" s="8"/>
      <c r="K3" s="8" t="s">
        <v>3</v>
      </c>
      <c r="L3" s="8"/>
      <c r="M3" s="8"/>
      <c r="N3" s="8"/>
      <c r="O3" s="8"/>
      <c r="P3" s="8"/>
      <c r="Q3" s="8"/>
    </row>
    <row r="4" spans="1:19" ht="16.5">
      <c r="A4" s="9" t="s">
        <v>4</v>
      </c>
      <c r="B4" s="9">
        <v>2023</v>
      </c>
      <c r="C4" s="10">
        <v>2022</v>
      </c>
      <c r="D4" s="10">
        <v>2021</v>
      </c>
      <c r="E4" s="10">
        <v>2020</v>
      </c>
      <c r="F4" s="10">
        <v>2019</v>
      </c>
      <c r="G4" s="10">
        <v>2018</v>
      </c>
      <c r="H4" s="10">
        <v>2017</v>
      </c>
      <c r="I4" s="10">
        <v>2016</v>
      </c>
      <c r="J4" s="10">
        <v>2015</v>
      </c>
      <c r="K4" s="10">
        <v>2014</v>
      </c>
      <c r="L4" s="10">
        <v>2013</v>
      </c>
      <c r="M4" s="10">
        <v>2012</v>
      </c>
      <c r="N4" s="10">
        <v>2011</v>
      </c>
      <c r="O4" s="10">
        <v>2010</v>
      </c>
      <c r="P4" s="10">
        <v>2009</v>
      </c>
      <c r="Q4" s="10">
        <v>2008</v>
      </c>
      <c r="R4" s="10">
        <v>2007</v>
      </c>
      <c r="S4" s="11" t="s">
        <v>2</v>
      </c>
    </row>
    <row r="5" spans="1:19" ht="16.5">
      <c r="A5" s="12" t="s">
        <v>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4"/>
      <c r="Q5" s="14"/>
      <c r="R5" s="14"/>
      <c r="S5" s="15" t="s">
        <v>6</v>
      </c>
    </row>
    <row r="6" spans="1:19" ht="16.5">
      <c r="A6" s="16" t="s">
        <v>7</v>
      </c>
      <c r="B6" s="17">
        <v>9125020206</v>
      </c>
      <c r="C6" s="17">
        <v>2886263368</v>
      </c>
      <c r="D6" s="17">
        <v>4653339742</v>
      </c>
      <c r="E6" s="17">
        <v>1862759202</v>
      </c>
      <c r="F6" s="17">
        <v>912341079</v>
      </c>
      <c r="G6" s="17">
        <v>676325226</v>
      </c>
      <c r="H6" s="17">
        <v>244134778</v>
      </c>
      <c r="I6" s="16">
        <v>739955046</v>
      </c>
      <c r="J6" s="16">
        <v>469237809</v>
      </c>
      <c r="K6" s="16">
        <v>434751960</v>
      </c>
      <c r="L6" s="16">
        <v>278940533</v>
      </c>
      <c r="M6" s="16">
        <v>181286166</v>
      </c>
      <c r="N6" s="16">
        <v>254893470</v>
      </c>
      <c r="O6" s="16">
        <v>232893930</v>
      </c>
      <c r="P6" s="16">
        <v>129873493</v>
      </c>
      <c r="Q6" s="16">
        <v>182690856</v>
      </c>
      <c r="R6" s="16">
        <v>548778059</v>
      </c>
      <c r="S6" s="18" t="s">
        <v>8</v>
      </c>
    </row>
    <row r="7" spans="1:19" ht="16.5">
      <c r="A7" s="19" t="s">
        <v>9</v>
      </c>
      <c r="B7" s="17">
        <v>16796859339</v>
      </c>
      <c r="C7" s="17">
        <v>6541382445</v>
      </c>
      <c r="D7" s="17">
        <v>2682182167</v>
      </c>
      <c r="E7" s="17">
        <f>[1]BS!$G$10</f>
        <v>2418504499</v>
      </c>
      <c r="F7" s="17">
        <v>1954983017</v>
      </c>
      <c r="G7" s="17">
        <v>2084448352</v>
      </c>
      <c r="H7" s="17">
        <v>2421666115</v>
      </c>
      <c r="I7" s="16">
        <v>1954518605</v>
      </c>
      <c r="J7" s="16">
        <v>1818513192</v>
      </c>
      <c r="K7" s="16">
        <v>1619875091</v>
      </c>
      <c r="L7" s="16">
        <v>1745627132</v>
      </c>
      <c r="M7" s="16">
        <v>1921275176</v>
      </c>
      <c r="N7" s="20">
        <v>2126583925</v>
      </c>
      <c r="O7" s="21">
        <v>2071973717</v>
      </c>
      <c r="P7" s="21">
        <v>2057238666</v>
      </c>
      <c r="Q7" s="21">
        <v>1797219836</v>
      </c>
      <c r="R7" s="22">
        <v>0</v>
      </c>
      <c r="S7" s="18" t="s">
        <v>10</v>
      </c>
    </row>
    <row r="8" spans="1:19" ht="18.75">
      <c r="A8" s="23" t="s">
        <v>11</v>
      </c>
      <c r="B8" s="17">
        <v>671452732</v>
      </c>
      <c r="C8" s="17">
        <v>715232661</v>
      </c>
      <c r="D8" s="17">
        <v>474366361</v>
      </c>
      <c r="E8" s="17">
        <f>[1]BS!$G$11</f>
        <v>309785014</v>
      </c>
      <c r="F8" s="17">
        <v>294305264</v>
      </c>
      <c r="G8" s="17">
        <v>296897152</v>
      </c>
      <c r="H8" s="17">
        <v>253369780</v>
      </c>
      <c r="I8" s="16">
        <v>99490764</v>
      </c>
      <c r="J8" s="16">
        <v>103934653</v>
      </c>
      <c r="K8" s="16">
        <v>104967534</v>
      </c>
      <c r="L8" s="16">
        <v>94405964</v>
      </c>
      <c r="M8" s="16">
        <v>21683791</v>
      </c>
      <c r="N8" s="24" t="s">
        <v>12</v>
      </c>
      <c r="O8" s="22">
        <v>0</v>
      </c>
      <c r="P8" s="22">
        <v>0</v>
      </c>
      <c r="Q8" s="22">
        <v>0</v>
      </c>
      <c r="R8" s="22">
        <v>0</v>
      </c>
      <c r="S8" s="18" t="s">
        <v>13</v>
      </c>
    </row>
    <row r="9" spans="1:19" ht="18.75">
      <c r="A9" s="23" t="s">
        <v>14</v>
      </c>
      <c r="B9" s="17">
        <v>2210641627</v>
      </c>
      <c r="C9" s="17"/>
      <c r="D9" s="17"/>
      <c r="E9" s="17"/>
      <c r="F9" s="17"/>
      <c r="G9" s="17"/>
      <c r="H9" s="17"/>
      <c r="I9" s="16"/>
      <c r="J9" s="16"/>
      <c r="K9" s="16"/>
      <c r="L9" s="16"/>
      <c r="M9" s="16"/>
      <c r="N9" s="24"/>
      <c r="O9" s="22"/>
      <c r="P9" s="22"/>
      <c r="Q9" s="22"/>
      <c r="R9" s="22"/>
      <c r="S9" s="18"/>
    </row>
    <row r="10" spans="1:19" ht="16.5">
      <c r="A10" s="16" t="s">
        <v>15</v>
      </c>
      <c r="B10" s="17">
        <v>3447125933</v>
      </c>
      <c r="C10" s="17">
        <v>891215503</v>
      </c>
      <c r="D10" s="17">
        <v>443707311</v>
      </c>
      <c r="E10" s="17">
        <f>[1]BS!$G$12</f>
        <v>151550957</v>
      </c>
      <c r="F10" s="17">
        <v>142408364</v>
      </c>
      <c r="G10" s="17">
        <v>93584268</v>
      </c>
      <c r="H10" s="17">
        <v>152118767</v>
      </c>
      <c r="I10" s="16">
        <v>61997251</v>
      </c>
      <c r="J10" s="16">
        <v>34766931</v>
      </c>
      <c r="K10" s="16">
        <v>46288160</v>
      </c>
      <c r="L10" s="16">
        <v>14469775</v>
      </c>
      <c r="M10" s="16">
        <v>29329142</v>
      </c>
      <c r="N10" s="16">
        <v>64617516</v>
      </c>
      <c r="O10" s="16">
        <v>70741658</v>
      </c>
      <c r="P10" s="16">
        <v>58897865</v>
      </c>
      <c r="Q10" s="16">
        <v>85812258</v>
      </c>
      <c r="R10" s="16">
        <v>46069814</v>
      </c>
      <c r="S10" s="25" t="s">
        <v>16</v>
      </c>
    </row>
    <row r="11" spans="1:19" ht="16.5">
      <c r="A11" s="19" t="s">
        <v>17</v>
      </c>
      <c r="B11" s="17">
        <v>51459540</v>
      </c>
      <c r="C11" s="17">
        <v>59233415</v>
      </c>
      <c r="D11" s="17">
        <v>40746671</v>
      </c>
      <c r="E11" s="17">
        <f>[1]BS!$G$13</f>
        <v>39096502</v>
      </c>
      <c r="F11" s="17">
        <v>50287711</v>
      </c>
      <c r="G11" s="17">
        <v>49294494</v>
      </c>
      <c r="H11" s="17">
        <v>46314169</v>
      </c>
      <c r="I11" s="16">
        <v>45509735</v>
      </c>
      <c r="J11" s="16">
        <v>100211976</v>
      </c>
      <c r="K11" s="16">
        <v>2432773</v>
      </c>
      <c r="L11" s="16">
        <v>93185843</v>
      </c>
      <c r="M11" s="16">
        <v>5812578</v>
      </c>
      <c r="N11" s="20">
        <v>12104255</v>
      </c>
      <c r="O11" s="21">
        <v>1319353</v>
      </c>
      <c r="P11" s="21">
        <v>1787460</v>
      </c>
      <c r="Q11" s="21">
        <v>3174889</v>
      </c>
      <c r="R11" s="21">
        <v>2426994</v>
      </c>
      <c r="S11" s="26" t="s">
        <v>18</v>
      </c>
    </row>
    <row r="12" spans="1:19" ht="18">
      <c r="A12" s="27" t="s">
        <v>19</v>
      </c>
      <c r="B12" s="17">
        <v>3607913670</v>
      </c>
      <c r="C12" s="17">
        <v>1718292555</v>
      </c>
      <c r="D12" s="17">
        <v>1046340409</v>
      </c>
      <c r="E12" s="17">
        <f>[1]BS!$G$14</f>
        <v>523115624</v>
      </c>
      <c r="F12" s="17">
        <v>538069804</v>
      </c>
      <c r="G12" s="17">
        <v>513084019</v>
      </c>
      <c r="H12" s="17">
        <v>506113018</v>
      </c>
      <c r="I12" s="16">
        <v>462234683</v>
      </c>
      <c r="J12" s="16">
        <v>397196881</v>
      </c>
      <c r="K12" s="16">
        <v>184261646</v>
      </c>
      <c r="L12" s="16">
        <v>182674358</v>
      </c>
      <c r="M12" s="16">
        <v>300596551</v>
      </c>
      <c r="N12" s="20">
        <v>156850110</v>
      </c>
      <c r="O12" s="21">
        <v>153433489</v>
      </c>
      <c r="P12" s="21">
        <v>94164136</v>
      </c>
      <c r="Q12" s="21">
        <v>82398391</v>
      </c>
      <c r="R12" s="21">
        <v>47567044</v>
      </c>
      <c r="S12" s="26" t="s">
        <v>20</v>
      </c>
    </row>
    <row r="13" spans="1:19" ht="16.5">
      <c r="A13" s="28" t="s">
        <v>21</v>
      </c>
      <c r="B13" s="17">
        <v>101013182</v>
      </c>
      <c r="C13" s="17">
        <v>4204300</v>
      </c>
      <c r="D13" s="17">
        <v>89814750</v>
      </c>
      <c r="E13" s="17">
        <f>[1]BS!$G$15</f>
        <v>4029648</v>
      </c>
      <c r="F13" s="17">
        <v>13272458</v>
      </c>
      <c r="G13" s="17">
        <v>12022761</v>
      </c>
      <c r="H13" s="17">
        <v>9197907</v>
      </c>
      <c r="I13" s="16">
        <v>9241334</v>
      </c>
      <c r="J13" s="16">
        <v>6289552</v>
      </c>
      <c r="K13" s="16">
        <v>6614044</v>
      </c>
      <c r="L13" s="16">
        <v>1344364</v>
      </c>
      <c r="M13" s="16">
        <v>3997365</v>
      </c>
      <c r="N13" s="20">
        <v>2093811</v>
      </c>
      <c r="O13" s="21">
        <v>1969477</v>
      </c>
      <c r="P13" s="21">
        <v>1855572</v>
      </c>
      <c r="Q13" s="21">
        <v>15754260</v>
      </c>
      <c r="R13" s="21">
        <v>10331009</v>
      </c>
      <c r="S13" s="18" t="s">
        <v>22</v>
      </c>
    </row>
    <row r="14" spans="1:19" ht="16.5">
      <c r="A14" s="28" t="s">
        <v>23</v>
      </c>
      <c r="B14" s="17">
        <v>1443940967</v>
      </c>
      <c r="C14" s="17">
        <v>1471678484</v>
      </c>
      <c r="D14" s="17">
        <v>321225919</v>
      </c>
      <c r="E14" s="17">
        <f>[1]BS!$G$16</f>
        <v>161936286</v>
      </c>
      <c r="F14" s="17">
        <v>122217776</v>
      </c>
      <c r="G14" s="17">
        <v>143805472</v>
      </c>
      <c r="H14" s="17">
        <v>162032821</v>
      </c>
      <c r="I14" s="16">
        <v>117719562</v>
      </c>
      <c r="J14" s="16">
        <v>97259973</v>
      </c>
      <c r="K14" s="16">
        <v>103060918</v>
      </c>
      <c r="L14" s="16">
        <v>88829281</v>
      </c>
      <c r="M14" s="16">
        <v>70849416</v>
      </c>
      <c r="N14" s="20">
        <v>126405368</v>
      </c>
      <c r="O14" s="21">
        <v>124133992</v>
      </c>
      <c r="P14" s="21">
        <v>128760927</v>
      </c>
      <c r="Q14" s="21">
        <v>87954773</v>
      </c>
      <c r="R14" s="21">
        <v>98148746</v>
      </c>
      <c r="S14" s="18" t="s">
        <v>24</v>
      </c>
    </row>
    <row r="15" spans="1:19" ht="16.5">
      <c r="A15" s="28" t="s">
        <v>25</v>
      </c>
      <c r="B15" s="17">
        <v>233599050</v>
      </c>
      <c r="C15" s="17">
        <v>241348944</v>
      </c>
      <c r="D15" s="17">
        <v>249098838</v>
      </c>
      <c r="E15" s="29">
        <f>[1]BS!$G$18</f>
        <v>256848732</v>
      </c>
      <c r="F15" s="29">
        <v>264619860</v>
      </c>
      <c r="G15" s="29"/>
      <c r="H15" s="29">
        <v>280434254</v>
      </c>
      <c r="I15" s="16">
        <v>265605178</v>
      </c>
      <c r="J15" s="16">
        <v>271095652</v>
      </c>
      <c r="K15" s="16">
        <v>273773490</v>
      </c>
      <c r="L15" s="16"/>
      <c r="M15" s="16"/>
      <c r="N15" s="20"/>
      <c r="O15" s="21"/>
      <c r="P15" s="21"/>
      <c r="Q15" s="21"/>
      <c r="R15" s="21"/>
      <c r="S15" s="18"/>
    </row>
    <row r="16" spans="1:19" ht="16.5">
      <c r="A16" s="28" t="s">
        <v>26</v>
      </c>
      <c r="B16" s="17"/>
      <c r="C16" s="17"/>
      <c r="D16" s="17">
        <v>0</v>
      </c>
      <c r="E16" s="30">
        <v>0</v>
      </c>
      <c r="F16" s="30">
        <v>0</v>
      </c>
      <c r="G16" s="30">
        <v>272369754</v>
      </c>
      <c r="H16" s="30" t="s">
        <v>12</v>
      </c>
      <c r="I16" s="30" t="s">
        <v>12</v>
      </c>
      <c r="J16" s="30" t="s">
        <v>12</v>
      </c>
      <c r="K16" s="30" t="s">
        <v>12</v>
      </c>
      <c r="L16" s="30" t="s">
        <v>12</v>
      </c>
      <c r="M16" s="30" t="s">
        <v>12</v>
      </c>
      <c r="N16" s="24" t="s">
        <v>12</v>
      </c>
      <c r="O16" s="22">
        <v>0</v>
      </c>
      <c r="P16" s="22">
        <v>100000000</v>
      </c>
      <c r="Q16" s="21">
        <v>100000000</v>
      </c>
      <c r="R16" s="21">
        <v>100000000</v>
      </c>
      <c r="S16" s="25" t="s">
        <v>27</v>
      </c>
    </row>
    <row r="17" spans="1:21" ht="16.5">
      <c r="A17" s="28" t="s">
        <v>28</v>
      </c>
      <c r="B17" s="17">
        <v>2504306608</v>
      </c>
      <c r="C17" s="17">
        <v>670368333</v>
      </c>
      <c r="D17" s="17">
        <v>570617689</v>
      </c>
      <c r="E17" s="17">
        <f>[1]BS!$G$19</f>
        <v>475841277</v>
      </c>
      <c r="F17" s="17">
        <v>470325430</v>
      </c>
      <c r="G17" s="17">
        <v>483265861</v>
      </c>
      <c r="H17" s="17">
        <v>496478245</v>
      </c>
      <c r="I17" s="30">
        <v>537285346</v>
      </c>
      <c r="J17" s="16">
        <v>555239646</v>
      </c>
      <c r="K17" s="16">
        <v>571110483</v>
      </c>
      <c r="L17" s="16">
        <v>796117106</v>
      </c>
      <c r="M17" s="24">
        <v>540252246</v>
      </c>
      <c r="N17" s="24">
        <v>170455478</v>
      </c>
      <c r="O17" s="22">
        <v>44960875</v>
      </c>
      <c r="P17" s="22">
        <v>45718007</v>
      </c>
      <c r="Q17" s="21">
        <v>54212683</v>
      </c>
      <c r="R17" s="21">
        <v>48872807</v>
      </c>
      <c r="S17" s="26" t="s">
        <v>29</v>
      </c>
    </row>
    <row r="18" spans="1:21" ht="16.5">
      <c r="A18" s="28" t="s">
        <v>30</v>
      </c>
      <c r="B18" s="17">
        <v>253574384</v>
      </c>
      <c r="C18" s="17">
        <v>1124384</v>
      </c>
      <c r="D18" s="17">
        <v>1799384</v>
      </c>
      <c r="E18" s="30">
        <f>[1]BS!$G$20</f>
        <v>2474384</v>
      </c>
      <c r="F18" s="30">
        <v>0</v>
      </c>
      <c r="G18" s="30"/>
      <c r="H18" s="30" t="s">
        <v>12</v>
      </c>
      <c r="I18" s="30" t="s">
        <v>12</v>
      </c>
      <c r="J18" s="30" t="s">
        <v>12</v>
      </c>
      <c r="K18" s="16">
        <v>21750</v>
      </c>
      <c r="L18" s="16">
        <v>79275</v>
      </c>
      <c r="M18" s="24">
        <v>179190</v>
      </c>
      <c r="N18" s="24">
        <v>2457253</v>
      </c>
      <c r="O18" s="22">
        <v>7575346</v>
      </c>
      <c r="P18" s="22">
        <v>12907285</v>
      </c>
      <c r="Q18" s="21">
        <v>5249212</v>
      </c>
      <c r="R18" s="21">
        <v>7797683</v>
      </c>
      <c r="S18" s="26" t="s">
        <v>31</v>
      </c>
    </row>
    <row r="19" spans="1:21" ht="16.5">
      <c r="A19" s="28" t="s">
        <v>32</v>
      </c>
      <c r="B19" s="30"/>
      <c r="C19" s="30"/>
      <c r="D19" s="30">
        <v>0</v>
      </c>
      <c r="E19" s="30">
        <v>0</v>
      </c>
      <c r="F19" s="30">
        <v>0</v>
      </c>
      <c r="G19" s="30"/>
      <c r="H19" s="30" t="s">
        <v>12</v>
      </c>
      <c r="I19" s="30" t="s">
        <v>12</v>
      </c>
      <c r="J19" s="31" t="s">
        <v>12</v>
      </c>
      <c r="K19" s="31" t="s">
        <v>12</v>
      </c>
      <c r="L19" s="31" t="s">
        <v>12</v>
      </c>
      <c r="M19" s="31" t="s">
        <v>12</v>
      </c>
      <c r="N19" s="31" t="s">
        <v>12</v>
      </c>
      <c r="O19" s="31" t="s">
        <v>12</v>
      </c>
      <c r="P19" s="31" t="s">
        <v>12</v>
      </c>
      <c r="Q19" s="31" t="s">
        <v>12</v>
      </c>
      <c r="R19" s="21">
        <v>1004549946</v>
      </c>
      <c r="S19" s="32" t="s">
        <v>33</v>
      </c>
    </row>
    <row r="20" spans="1:21" ht="16.5">
      <c r="A20" s="28" t="s">
        <v>34</v>
      </c>
      <c r="B20" s="30"/>
      <c r="C20" s="30"/>
      <c r="D20" s="30">
        <v>0</v>
      </c>
      <c r="E20" s="30">
        <v>0</v>
      </c>
      <c r="F20" s="30">
        <v>0</v>
      </c>
      <c r="G20" s="30"/>
      <c r="H20" s="30" t="s">
        <v>12</v>
      </c>
      <c r="I20" s="30" t="s">
        <v>12</v>
      </c>
      <c r="J20" s="31" t="s">
        <v>12</v>
      </c>
      <c r="K20" s="31" t="s">
        <v>12</v>
      </c>
      <c r="L20" s="31" t="s">
        <v>12</v>
      </c>
      <c r="M20" s="24">
        <v>1129984</v>
      </c>
      <c r="N20" s="31" t="s">
        <v>12</v>
      </c>
      <c r="O20" s="31" t="s">
        <v>12</v>
      </c>
      <c r="P20" s="31" t="s">
        <v>12</v>
      </c>
      <c r="Q20" s="31" t="s">
        <v>12</v>
      </c>
      <c r="R20" s="31" t="s">
        <v>12</v>
      </c>
      <c r="S20" s="33" t="s">
        <v>35</v>
      </c>
    </row>
    <row r="21" spans="1:21" ht="21" customHeight="1">
      <c r="A21" s="19" t="s">
        <v>36</v>
      </c>
      <c r="B21" s="34">
        <v>25000000</v>
      </c>
      <c r="C21" s="34">
        <v>25000000</v>
      </c>
      <c r="D21" s="34">
        <v>25000000</v>
      </c>
      <c r="E21" s="34">
        <v>25000000</v>
      </c>
      <c r="F21" s="34">
        <v>25000000</v>
      </c>
      <c r="G21" s="34">
        <v>25000000</v>
      </c>
      <c r="H21" s="34">
        <v>25000000</v>
      </c>
      <c r="I21" s="35">
        <v>25000000</v>
      </c>
      <c r="J21" s="35">
        <v>25000000</v>
      </c>
      <c r="K21" s="35">
        <v>25000000</v>
      </c>
      <c r="L21" s="35">
        <v>25000000</v>
      </c>
      <c r="M21" s="35">
        <v>25000000</v>
      </c>
      <c r="N21" s="35">
        <v>25000000</v>
      </c>
      <c r="O21" s="35">
        <v>25000000</v>
      </c>
      <c r="P21" s="35">
        <v>25000000</v>
      </c>
      <c r="Q21" s="35">
        <v>25000000</v>
      </c>
      <c r="R21" s="35">
        <v>25000000</v>
      </c>
      <c r="S21" s="32" t="s">
        <v>37</v>
      </c>
    </row>
    <row r="22" spans="1:21" ht="24" customHeight="1">
      <c r="A22" s="36" t="s">
        <v>38</v>
      </c>
      <c r="B22" s="37">
        <f>SUM(B6:B21)</f>
        <v>40471907238</v>
      </c>
      <c r="C22" s="37">
        <f>SUM(C6:C21)</f>
        <v>15225344392</v>
      </c>
      <c r="D22" s="37">
        <f>SUM(D6:D21)</f>
        <v>10598239241</v>
      </c>
      <c r="E22" s="37">
        <f>SUM(E6:E21)</f>
        <v>6230942125</v>
      </c>
      <c r="F22" s="37">
        <f t="shared" ref="F22:R22" si="0">SUM(F6:F21)</f>
        <v>4787830763</v>
      </c>
      <c r="G22" s="37">
        <f t="shared" si="0"/>
        <v>4650097359</v>
      </c>
      <c r="H22" s="37">
        <f t="shared" si="0"/>
        <v>4596859854</v>
      </c>
      <c r="I22" s="37">
        <f t="shared" si="0"/>
        <v>4318557504</v>
      </c>
      <c r="J22" s="37">
        <f t="shared" si="0"/>
        <v>3878746265</v>
      </c>
      <c r="K22" s="37">
        <f t="shared" si="0"/>
        <v>3372157849</v>
      </c>
      <c r="L22" s="37">
        <f t="shared" si="0"/>
        <v>3320673631</v>
      </c>
      <c r="M22" s="37">
        <f t="shared" si="0"/>
        <v>3101391605</v>
      </c>
      <c r="N22" s="37">
        <f t="shared" si="0"/>
        <v>2941461186</v>
      </c>
      <c r="O22" s="37">
        <f t="shared" si="0"/>
        <v>2734001837</v>
      </c>
      <c r="P22" s="37">
        <f t="shared" si="0"/>
        <v>2656203411</v>
      </c>
      <c r="Q22" s="37">
        <f t="shared" si="0"/>
        <v>2439467158</v>
      </c>
      <c r="R22" s="37">
        <f t="shared" si="0"/>
        <v>1939542102</v>
      </c>
      <c r="S22" s="38" t="s">
        <v>39</v>
      </c>
    </row>
    <row r="23" spans="1:21" ht="16.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21" ht="16.5">
      <c r="A24" s="40" t="s">
        <v>40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19"/>
      <c r="O24" s="19"/>
      <c r="P24" s="20"/>
      <c r="Q24" s="20"/>
      <c r="R24" s="20"/>
      <c r="S24" s="41" t="s">
        <v>41</v>
      </c>
    </row>
    <row r="25" spans="1:21" ht="16.5">
      <c r="A25" s="40" t="s">
        <v>42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20"/>
      <c r="Q25" s="20"/>
      <c r="R25" s="20"/>
      <c r="S25" s="41" t="s">
        <v>43</v>
      </c>
    </row>
    <row r="26" spans="1:21" ht="16.5">
      <c r="A26" s="19" t="s">
        <v>44</v>
      </c>
      <c r="B26" s="31">
        <v>0</v>
      </c>
      <c r="C26" s="31">
        <v>0</v>
      </c>
      <c r="D26" s="31">
        <v>0</v>
      </c>
      <c r="E26" s="31" t="s">
        <v>12</v>
      </c>
      <c r="F26" s="31" t="s">
        <v>12</v>
      </c>
      <c r="G26" s="31" t="s">
        <v>12</v>
      </c>
      <c r="H26" s="31" t="s">
        <v>12</v>
      </c>
      <c r="I26" s="31" t="s">
        <v>12</v>
      </c>
      <c r="J26" s="31" t="s">
        <v>12</v>
      </c>
      <c r="K26" s="31" t="s">
        <v>12</v>
      </c>
      <c r="L26" s="31" t="s">
        <v>12</v>
      </c>
      <c r="M26" s="22" t="s">
        <v>12</v>
      </c>
      <c r="N26" s="22" t="s">
        <v>12</v>
      </c>
      <c r="O26" s="21">
        <v>0</v>
      </c>
      <c r="P26" s="21">
        <v>681122747</v>
      </c>
      <c r="Q26" s="21">
        <v>638125740</v>
      </c>
      <c r="R26" s="21">
        <f>504032286+102547945</f>
        <v>606580231</v>
      </c>
      <c r="S26" s="19" t="s">
        <v>45</v>
      </c>
    </row>
    <row r="27" spans="1:21" ht="16.5">
      <c r="A27" s="19" t="s">
        <v>46</v>
      </c>
      <c r="B27" s="29">
        <v>9573770344</v>
      </c>
      <c r="C27" s="29">
        <v>3374866014</v>
      </c>
      <c r="D27" s="29">
        <v>2345149129</v>
      </c>
      <c r="E27" s="29">
        <f>[1]BS!$G$27</f>
        <v>1168285629</v>
      </c>
      <c r="F27" s="29">
        <v>631865350</v>
      </c>
      <c r="G27" s="29">
        <v>542955210</v>
      </c>
      <c r="H27" s="29">
        <v>466428765</v>
      </c>
      <c r="I27" s="20">
        <v>357592807</v>
      </c>
      <c r="J27" s="20">
        <v>262624435</v>
      </c>
      <c r="K27" s="20">
        <v>132113254</v>
      </c>
      <c r="L27" s="20">
        <v>150633863</v>
      </c>
      <c r="M27" s="20">
        <v>65085404</v>
      </c>
      <c r="N27" s="20">
        <v>118746555</v>
      </c>
      <c r="O27" s="21">
        <v>131025963</v>
      </c>
      <c r="P27" s="21">
        <v>76718929</v>
      </c>
      <c r="Q27" s="21">
        <v>81549993</v>
      </c>
      <c r="R27" s="21">
        <v>45027469</v>
      </c>
      <c r="S27" s="42" t="s">
        <v>47</v>
      </c>
    </row>
    <row r="28" spans="1:21" ht="16.5">
      <c r="A28" s="19" t="s">
        <v>48</v>
      </c>
      <c r="B28" s="29">
        <v>261358650</v>
      </c>
      <c r="C28" s="29">
        <v>144152424</v>
      </c>
      <c r="D28" s="29">
        <v>53777473</v>
      </c>
      <c r="E28" s="29">
        <f>[1]BS!$G$28</f>
        <v>42389124</v>
      </c>
      <c r="F28" s="29">
        <v>44461347</v>
      </c>
      <c r="G28" s="29">
        <v>34468516</v>
      </c>
      <c r="H28" s="29">
        <v>37233943</v>
      </c>
      <c r="I28" s="20">
        <v>31710342</v>
      </c>
      <c r="J28" s="20">
        <v>28136397</v>
      </c>
      <c r="K28" s="20">
        <v>26508861</v>
      </c>
      <c r="L28" s="20">
        <v>23419423</v>
      </c>
      <c r="M28" s="20">
        <v>17659937</v>
      </c>
      <c r="N28" s="20">
        <v>11949617</v>
      </c>
      <c r="O28" s="21">
        <v>12734085</v>
      </c>
      <c r="P28" s="21">
        <v>12399046</v>
      </c>
      <c r="Q28" s="21">
        <v>38535428</v>
      </c>
      <c r="R28" s="21">
        <v>3956930</v>
      </c>
      <c r="S28" s="43" t="s">
        <v>49</v>
      </c>
      <c r="U28" s="44"/>
    </row>
    <row r="29" spans="1:21" ht="16.5">
      <c r="A29" s="19" t="s">
        <v>50</v>
      </c>
      <c r="B29" s="29">
        <v>8669253414</v>
      </c>
      <c r="C29" s="29">
        <v>4846158940</v>
      </c>
      <c r="D29" s="29">
        <v>2626480072</v>
      </c>
      <c r="E29" s="29">
        <f>[1]BS!$G$29</f>
        <v>1596146053</v>
      </c>
      <c r="F29" s="29">
        <v>1690643167</v>
      </c>
      <c r="G29" s="29">
        <v>1718951179</v>
      </c>
      <c r="H29" s="29">
        <v>1814708976</v>
      </c>
      <c r="I29" s="20">
        <v>1730652076</v>
      </c>
      <c r="J29" s="20">
        <v>1635824056</v>
      </c>
      <c r="K29" s="20">
        <v>1494591673</v>
      </c>
      <c r="L29" s="20">
        <v>1457140908</v>
      </c>
      <c r="M29" s="20">
        <v>1567968463</v>
      </c>
      <c r="N29" s="20">
        <v>1429831821</v>
      </c>
      <c r="O29" s="21">
        <v>1297386333</v>
      </c>
      <c r="P29" s="21">
        <v>751545428</v>
      </c>
      <c r="Q29" s="21">
        <v>587603322</v>
      </c>
      <c r="R29" s="21">
        <f>174883994+94332121</f>
        <v>269216115</v>
      </c>
      <c r="S29" s="43" t="s">
        <v>51</v>
      </c>
      <c r="U29" s="44"/>
    </row>
    <row r="30" spans="1:21" ht="16.5">
      <c r="A30" s="19" t="s">
        <v>52</v>
      </c>
      <c r="B30" s="29">
        <v>1689391932</v>
      </c>
      <c r="C30" s="29">
        <v>459029350</v>
      </c>
      <c r="D30" s="29">
        <v>826383117</v>
      </c>
      <c r="E30" s="29">
        <f>[1]BS!$G$30</f>
        <v>419322837</v>
      </c>
      <c r="F30" s="29">
        <v>267738143</v>
      </c>
      <c r="G30" s="29">
        <v>259151627</v>
      </c>
      <c r="H30" s="29">
        <v>259130400</v>
      </c>
      <c r="I30" s="20">
        <v>289269806</v>
      </c>
      <c r="J30" s="20">
        <v>222328365</v>
      </c>
      <c r="K30" s="20">
        <v>179016098</v>
      </c>
      <c r="L30" s="20">
        <v>198449790</v>
      </c>
      <c r="M30" s="20">
        <v>144785638</v>
      </c>
      <c r="N30" s="20">
        <v>95047116</v>
      </c>
      <c r="O30" s="21">
        <v>79344003</v>
      </c>
      <c r="P30" s="21">
        <v>33350274</v>
      </c>
      <c r="Q30" s="21">
        <v>45299372</v>
      </c>
      <c r="R30" s="21">
        <v>24170098</v>
      </c>
      <c r="S30" s="28" t="s">
        <v>53</v>
      </c>
    </row>
    <row r="31" spans="1:21" ht="16.5">
      <c r="A31" s="19" t="s">
        <v>54</v>
      </c>
      <c r="B31" s="29">
        <v>0</v>
      </c>
      <c r="C31" s="29"/>
      <c r="D31" s="29">
        <v>0</v>
      </c>
      <c r="E31" s="22">
        <v>0</v>
      </c>
      <c r="F31" s="22">
        <v>0</v>
      </c>
      <c r="G31" s="22"/>
      <c r="H31" s="22" t="s">
        <v>12</v>
      </c>
      <c r="I31" s="22" t="s">
        <v>12</v>
      </c>
      <c r="J31" s="22" t="s">
        <v>12</v>
      </c>
      <c r="K31" s="22" t="s">
        <v>12</v>
      </c>
      <c r="L31" s="20">
        <v>68525262</v>
      </c>
      <c r="M31" s="22" t="s">
        <v>12</v>
      </c>
      <c r="N31" s="24" t="s">
        <v>12</v>
      </c>
      <c r="O31" s="22" t="s">
        <v>12</v>
      </c>
      <c r="P31" s="22" t="s">
        <v>12</v>
      </c>
      <c r="Q31" s="22" t="s">
        <v>12</v>
      </c>
      <c r="R31" s="22" t="s">
        <v>12</v>
      </c>
      <c r="S31" s="18" t="s">
        <v>55</v>
      </c>
    </row>
    <row r="32" spans="1:21" ht="16.5">
      <c r="A32" s="19" t="s">
        <v>56</v>
      </c>
      <c r="B32" s="29">
        <v>3060423906</v>
      </c>
      <c r="C32" s="29">
        <v>720378909</v>
      </c>
      <c r="D32" s="29">
        <v>594868035</v>
      </c>
      <c r="E32" s="29">
        <f>[1]BS!$G$32</f>
        <v>247889856</v>
      </c>
      <c r="F32" s="29">
        <v>91497039</v>
      </c>
      <c r="G32" s="29">
        <v>91498018</v>
      </c>
      <c r="H32" s="29">
        <v>85112355</v>
      </c>
      <c r="I32" s="20">
        <v>92345266</v>
      </c>
      <c r="J32" s="20">
        <v>54861833</v>
      </c>
      <c r="K32" s="20">
        <v>26821329</v>
      </c>
      <c r="L32" s="20">
        <v>20345667</v>
      </c>
      <c r="M32" s="20">
        <v>1441251</v>
      </c>
      <c r="N32" s="24" t="s">
        <v>12</v>
      </c>
      <c r="O32" s="22" t="s">
        <v>12</v>
      </c>
      <c r="P32" s="22" t="s">
        <v>12</v>
      </c>
      <c r="Q32" s="22" t="s">
        <v>12</v>
      </c>
      <c r="R32" s="22" t="s">
        <v>12</v>
      </c>
      <c r="S32" s="18" t="s">
        <v>57</v>
      </c>
    </row>
    <row r="33" spans="1:19" ht="16.5">
      <c r="A33" s="19" t="s">
        <v>58</v>
      </c>
      <c r="B33" s="29">
        <v>0</v>
      </c>
      <c r="C33" s="29">
        <v>100133967</v>
      </c>
      <c r="D33" s="29">
        <v>57552804</v>
      </c>
      <c r="E33" s="29">
        <f>[1]BS!$G$33</f>
        <v>32865602</v>
      </c>
      <c r="F33" s="29">
        <v>30543639</v>
      </c>
      <c r="G33" s="29">
        <v>32424678</v>
      </c>
      <c r="H33" s="29">
        <v>25895573</v>
      </c>
      <c r="I33" s="20">
        <v>2813720</v>
      </c>
      <c r="J33" s="20">
        <v>3480303</v>
      </c>
      <c r="K33" s="20">
        <v>3635235</v>
      </c>
      <c r="L33" s="20">
        <v>2441317</v>
      </c>
      <c r="M33" s="22" t="s">
        <v>12</v>
      </c>
      <c r="N33" s="24" t="s">
        <v>12</v>
      </c>
      <c r="O33" s="22" t="s">
        <v>12</v>
      </c>
      <c r="P33" s="22" t="s">
        <v>12</v>
      </c>
      <c r="Q33" s="22" t="s">
        <v>12</v>
      </c>
      <c r="R33" s="22" t="s">
        <v>12</v>
      </c>
      <c r="S33" s="25" t="s">
        <v>59</v>
      </c>
    </row>
    <row r="34" spans="1:19" ht="18.75">
      <c r="A34" s="19" t="s">
        <v>60</v>
      </c>
      <c r="B34" s="45">
        <v>93765400</v>
      </c>
      <c r="C34" s="45">
        <v>47410170</v>
      </c>
      <c r="D34" s="45">
        <v>2541701</v>
      </c>
      <c r="E34" s="45">
        <v>0</v>
      </c>
      <c r="F34" s="34">
        <v>4124396</v>
      </c>
      <c r="G34" s="34">
        <v>5430544</v>
      </c>
      <c r="H34" s="34">
        <v>20072241</v>
      </c>
      <c r="I34" s="46">
        <v>12713109</v>
      </c>
      <c r="J34" s="46">
        <v>24808138</v>
      </c>
      <c r="K34" s="46">
        <v>20652394</v>
      </c>
      <c r="L34" s="46">
        <v>12138248</v>
      </c>
      <c r="M34" s="46">
        <v>26398414</v>
      </c>
      <c r="N34" s="35">
        <v>24824064</v>
      </c>
      <c r="O34" s="35">
        <v>27519258</v>
      </c>
      <c r="P34" s="35">
        <v>12505144</v>
      </c>
      <c r="Q34" s="35">
        <v>8271234</v>
      </c>
      <c r="R34" s="35">
        <v>750500</v>
      </c>
      <c r="S34" s="18" t="s">
        <v>61</v>
      </c>
    </row>
    <row r="35" spans="1:19" ht="16.5">
      <c r="A35" s="36" t="s">
        <v>62</v>
      </c>
      <c r="B35" s="37">
        <f t="shared" ref="B35:D35" si="1">SUM(B26:B34)</f>
        <v>23347963646</v>
      </c>
      <c r="C35" s="37">
        <f t="shared" si="1"/>
        <v>9692129774</v>
      </c>
      <c r="D35" s="37">
        <f t="shared" si="1"/>
        <v>6506752331</v>
      </c>
      <c r="E35" s="37">
        <f t="shared" ref="E35:R35" si="2">SUM(E26:E34)</f>
        <v>3506899101</v>
      </c>
      <c r="F35" s="37">
        <f t="shared" si="2"/>
        <v>2760873081</v>
      </c>
      <c r="G35" s="37">
        <f t="shared" si="2"/>
        <v>2684879772</v>
      </c>
      <c r="H35" s="37">
        <f t="shared" si="2"/>
        <v>2708582253</v>
      </c>
      <c r="I35" s="37">
        <f t="shared" si="2"/>
        <v>2517097126</v>
      </c>
      <c r="J35" s="37">
        <f t="shared" si="2"/>
        <v>2232063527</v>
      </c>
      <c r="K35" s="37">
        <f t="shared" si="2"/>
        <v>1883338844</v>
      </c>
      <c r="L35" s="37">
        <f t="shared" si="2"/>
        <v>1933094478</v>
      </c>
      <c r="M35" s="37">
        <f t="shared" si="2"/>
        <v>1823339107</v>
      </c>
      <c r="N35" s="37">
        <f t="shared" si="2"/>
        <v>1680399173</v>
      </c>
      <c r="O35" s="37">
        <f t="shared" si="2"/>
        <v>1548009642</v>
      </c>
      <c r="P35" s="37">
        <f t="shared" si="2"/>
        <v>1567641568</v>
      </c>
      <c r="Q35" s="37">
        <f t="shared" si="2"/>
        <v>1399385089</v>
      </c>
      <c r="R35" s="37">
        <f t="shared" si="2"/>
        <v>949701343</v>
      </c>
      <c r="S35" s="38" t="s">
        <v>63</v>
      </c>
    </row>
    <row r="36" spans="1:19" ht="16.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0"/>
      <c r="Q36" s="20"/>
      <c r="R36" s="20"/>
      <c r="S36" s="19"/>
    </row>
    <row r="37" spans="1:19" ht="16.5">
      <c r="A37" s="40" t="s">
        <v>64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7"/>
      <c r="O37" s="47"/>
      <c r="P37" s="20"/>
      <c r="Q37" s="20"/>
      <c r="R37" s="20"/>
      <c r="S37" s="48" t="s">
        <v>65</v>
      </c>
    </row>
    <row r="38" spans="1:19" ht="16.5">
      <c r="A38" s="19" t="s">
        <v>66</v>
      </c>
      <c r="B38" s="49">
        <v>2147780400</v>
      </c>
      <c r="C38" s="49">
        <v>1534128800</v>
      </c>
      <c r="D38" s="49">
        <v>1334025000</v>
      </c>
      <c r="E38" s="49">
        <f>[1]BS!$G$38</f>
        <v>1270500000</v>
      </c>
      <c r="F38" s="49">
        <v>1210000000</v>
      </c>
      <c r="G38" s="49">
        <v>1100000000</v>
      </c>
      <c r="H38" s="49">
        <v>1000000000</v>
      </c>
      <c r="I38" s="21">
        <v>1000000000</v>
      </c>
      <c r="J38" s="21">
        <v>1000000000</v>
      </c>
      <c r="K38" s="21">
        <v>1000000000</v>
      </c>
      <c r="L38" s="21">
        <v>1000000000</v>
      </c>
      <c r="M38" s="21">
        <v>1000000000</v>
      </c>
      <c r="N38" s="21">
        <v>1000000000</v>
      </c>
      <c r="O38" s="21">
        <v>1000000000</v>
      </c>
      <c r="P38" s="21">
        <v>1000000000</v>
      </c>
      <c r="Q38" s="21">
        <v>1000000000</v>
      </c>
      <c r="R38" s="21">
        <v>1000000000</v>
      </c>
      <c r="S38" s="18" t="s">
        <v>67</v>
      </c>
    </row>
    <row r="39" spans="1:19" ht="16.5">
      <c r="A39" s="19" t="s">
        <v>68</v>
      </c>
      <c r="B39" s="49">
        <v>410539918</v>
      </c>
      <c r="C39" s="49">
        <v>224869724</v>
      </c>
      <c r="D39" s="49">
        <v>159086351</v>
      </c>
      <c r="E39" s="49">
        <f>[1]BS!$G$39</f>
        <v>134192574</v>
      </c>
      <c r="F39" s="49">
        <v>126972248</v>
      </c>
      <c r="G39" s="49">
        <v>119206113</v>
      </c>
      <c r="H39" s="49">
        <v>114573254</v>
      </c>
      <c r="I39" s="21">
        <v>103378282</v>
      </c>
      <c r="J39" s="21">
        <v>95999940</v>
      </c>
      <c r="K39" s="21">
        <v>81519821</v>
      </c>
      <c r="L39" s="21">
        <v>68069940</v>
      </c>
      <c r="M39" s="16">
        <v>57927187</v>
      </c>
      <c r="N39" s="16">
        <v>46947973</v>
      </c>
      <c r="O39" s="21">
        <v>30958585</v>
      </c>
      <c r="P39" s="21">
        <v>14463624</v>
      </c>
      <c r="Q39" s="21">
        <v>5851231</v>
      </c>
      <c r="R39" s="21">
        <v>0</v>
      </c>
      <c r="S39" s="18" t="s">
        <v>69</v>
      </c>
    </row>
    <row r="40" spans="1:19" ht="16.5">
      <c r="A40" s="19" t="s">
        <v>70</v>
      </c>
      <c r="B40" s="49">
        <v>54660037</v>
      </c>
      <c r="C40" s="49">
        <v>54660037</v>
      </c>
      <c r="D40" s="49">
        <v>54660037</v>
      </c>
      <c r="E40" s="49">
        <f>[1]BS!$G$40</f>
        <v>54660037</v>
      </c>
      <c r="F40" s="49">
        <v>54660037</v>
      </c>
      <c r="G40" s="49">
        <v>130225073</v>
      </c>
      <c r="H40" s="49">
        <v>119367670</v>
      </c>
      <c r="I40" s="21">
        <v>111989328</v>
      </c>
      <c r="J40" s="21">
        <v>97509209</v>
      </c>
      <c r="K40" s="21">
        <v>84059328</v>
      </c>
      <c r="L40" s="21">
        <v>73916575</v>
      </c>
      <c r="M40" s="21">
        <v>62937361</v>
      </c>
      <c r="N40" s="16">
        <v>30958585</v>
      </c>
      <c r="O40" s="21">
        <v>14463624</v>
      </c>
      <c r="P40" s="21">
        <v>5851231</v>
      </c>
      <c r="Q40" s="21">
        <v>0</v>
      </c>
      <c r="R40" s="21">
        <v>0</v>
      </c>
      <c r="S40" s="18" t="s">
        <v>71</v>
      </c>
    </row>
    <row r="41" spans="1:19" ht="16.5">
      <c r="A41" s="28" t="s">
        <v>72</v>
      </c>
      <c r="B41" s="49">
        <v>2162968747</v>
      </c>
      <c r="C41" s="50">
        <v>567425814</v>
      </c>
      <c r="D41" s="50">
        <v>326132555</v>
      </c>
      <c r="E41" s="50">
        <f>[1]BS!$G$41</f>
        <v>186238410</v>
      </c>
      <c r="F41" s="50">
        <v>173080623</v>
      </c>
      <c r="G41" s="50">
        <f>873896+H41</f>
        <v>397611596</v>
      </c>
      <c r="H41" s="50">
        <v>396737700</v>
      </c>
      <c r="I41" s="51">
        <v>462595119</v>
      </c>
      <c r="J41" s="51">
        <v>295110480</v>
      </c>
      <c r="K41" s="51">
        <v>156361852</v>
      </c>
      <c r="L41" s="52" t="s">
        <v>12</v>
      </c>
      <c r="M41" s="52" t="s">
        <v>12</v>
      </c>
      <c r="N41" s="52" t="s">
        <v>12</v>
      </c>
      <c r="O41" s="52" t="s">
        <v>12</v>
      </c>
      <c r="P41" s="52" t="s">
        <v>12</v>
      </c>
      <c r="Q41" s="52" t="s">
        <v>12</v>
      </c>
      <c r="R41" s="52" t="s">
        <v>12</v>
      </c>
      <c r="S41" s="53" t="s">
        <v>73</v>
      </c>
    </row>
    <row r="42" spans="1:19" ht="16.5">
      <c r="A42" s="19" t="s">
        <v>74</v>
      </c>
      <c r="B42" s="49">
        <v>10683113770</v>
      </c>
      <c r="C42" s="50">
        <v>2437196564</v>
      </c>
      <c r="D42" s="50">
        <v>1997295327</v>
      </c>
      <c r="E42" s="49">
        <f>[1]BS!$G$42</f>
        <v>1011614043</v>
      </c>
      <c r="F42" s="49">
        <v>398387234</v>
      </c>
      <c r="G42" s="49">
        <v>183739841</v>
      </c>
      <c r="H42" s="49">
        <v>146741574</v>
      </c>
      <c r="I42" s="21">
        <v>15944411</v>
      </c>
      <c r="J42" s="21">
        <v>19721717</v>
      </c>
      <c r="K42" s="21">
        <v>20599666</v>
      </c>
      <c r="L42" s="21">
        <v>13834130</v>
      </c>
      <c r="M42" s="21">
        <v>-6403239</v>
      </c>
      <c r="N42" s="30" t="s">
        <v>12</v>
      </c>
      <c r="O42" s="22" t="s">
        <v>12</v>
      </c>
      <c r="P42" s="22" t="s">
        <v>12</v>
      </c>
      <c r="Q42" s="22" t="s">
        <v>12</v>
      </c>
      <c r="R42" s="22" t="s">
        <v>12</v>
      </c>
      <c r="S42" s="18" t="s">
        <v>75</v>
      </c>
    </row>
    <row r="43" spans="1:19" ht="18.75">
      <c r="A43" s="19" t="s">
        <v>76</v>
      </c>
      <c r="B43" s="54">
        <v>1664880720</v>
      </c>
      <c r="C43" s="54">
        <v>714933679</v>
      </c>
      <c r="D43" s="54">
        <v>220287640</v>
      </c>
      <c r="E43" s="35">
        <f>[1]BS!$G$43</f>
        <v>66837960</v>
      </c>
      <c r="F43" s="35">
        <v>63857540</v>
      </c>
      <c r="G43" s="35">
        <v>34434964</v>
      </c>
      <c r="H43" s="35">
        <v>110857403</v>
      </c>
      <c r="I43" s="35">
        <v>107553238</v>
      </c>
      <c r="J43" s="35">
        <v>138341392</v>
      </c>
      <c r="K43" s="35">
        <v>146278338</v>
      </c>
      <c r="L43" s="35">
        <v>231758508</v>
      </c>
      <c r="M43" s="35">
        <v>163591189</v>
      </c>
      <c r="N43" s="35">
        <v>183155455</v>
      </c>
      <c r="O43" s="35">
        <v>140569986</v>
      </c>
      <c r="P43" s="35">
        <v>68246988</v>
      </c>
      <c r="Q43" s="35">
        <v>34230838</v>
      </c>
      <c r="R43" s="35">
        <f>-14758491+4599250</f>
        <v>-10159241</v>
      </c>
      <c r="S43" s="18" t="s">
        <v>77</v>
      </c>
    </row>
    <row r="44" spans="1:19" ht="16.5">
      <c r="A44" s="36" t="s">
        <v>78</v>
      </c>
      <c r="B44" s="37">
        <f t="shared" ref="B44:D44" si="3">SUM(B38:B43)</f>
        <v>17123943592</v>
      </c>
      <c r="C44" s="37">
        <f t="shared" si="3"/>
        <v>5533214618</v>
      </c>
      <c r="D44" s="37">
        <f t="shared" si="3"/>
        <v>4091486910</v>
      </c>
      <c r="E44" s="37">
        <f t="shared" ref="E44:R44" si="4">SUM(E38:E43)</f>
        <v>2724043024</v>
      </c>
      <c r="F44" s="37">
        <f t="shared" si="4"/>
        <v>2026957682</v>
      </c>
      <c r="G44" s="37">
        <f t="shared" si="4"/>
        <v>1965217587</v>
      </c>
      <c r="H44" s="37">
        <f t="shared" si="4"/>
        <v>1888277601</v>
      </c>
      <c r="I44" s="37">
        <f t="shared" si="4"/>
        <v>1801460378</v>
      </c>
      <c r="J44" s="37">
        <f t="shared" si="4"/>
        <v>1646682738</v>
      </c>
      <c r="K44" s="37">
        <f t="shared" si="4"/>
        <v>1488819005</v>
      </c>
      <c r="L44" s="37">
        <f t="shared" si="4"/>
        <v>1387579153</v>
      </c>
      <c r="M44" s="37">
        <f t="shared" si="4"/>
        <v>1278052498</v>
      </c>
      <c r="N44" s="37">
        <f t="shared" si="4"/>
        <v>1261062013</v>
      </c>
      <c r="O44" s="37">
        <f t="shared" si="4"/>
        <v>1185992195</v>
      </c>
      <c r="P44" s="37">
        <f t="shared" si="4"/>
        <v>1088561843</v>
      </c>
      <c r="Q44" s="37">
        <f t="shared" si="4"/>
        <v>1040082069</v>
      </c>
      <c r="R44" s="37">
        <f t="shared" si="4"/>
        <v>989840759</v>
      </c>
      <c r="S44" s="55" t="s">
        <v>79</v>
      </c>
    </row>
    <row r="45" spans="1:19" ht="16.5">
      <c r="A45" s="31"/>
      <c r="B45" s="31"/>
      <c r="C45" s="31"/>
      <c r="D45" s="31"/>
      <c r="E45" s="31"/>
      <c r="F45" s="31"/>
      <c r="G45" s="31"/>
      <c r="H45" s="31"/>
      <c r="I45" s="19"/>
      <c r="J45" s="19"/>
      <c r="K45" s="19"/>
      <c r="L45" s="19"/>
      <c r="M45" s="19"/>
      <c r="N45" s="19"/>
      <c r="O45" s="56"/>
      <c r="P45" s="56"/>
      <c r="Q45" s="56"/>
      <c r="R45" s="56"/>
      <c r="S45" s="19"/>
    </row>
    <row r="46" spans="1:19" ht="16.5">
      <c r="A46" s="57" t="s">
        <v>80</v>
      </c>
      <c r="B46" s="58">
        <f t="shared" ref="B46:L46" si="5">B35+B44</f>
        <v>40471907238</v>
      </c>
      <c r="C46" s="58">
        <f t="shared" si="5"/>
        <v>15225344392</v>
      </c>
      <c r="D46" s="58">
        <f t="shared" si="5"/>
        <v>10598239241</v>
      </c>
      <c r="E46" s="58">
        <f t="shared" si="5"/>
        <v>6230942125</v>
      </c>
      <c r="F46" s="58">
        <f t="shared" si="5"/>
        <v>4787830763</v>
      </c>
      <c r="G46" s="58">
        <f t="shared" si="5"/>
        <v>4650097359</v>
      </c>
      <c r="H46" s="58">
        <f t="shared" si="5"/>
        <v>4596859854</v>
      </c>
      <c r="I46" s="58">
        <f t="shared" si="5"/>
        <v>4318557504</v>
      </c>
      <c r="J46" s="58">
        <f t="shared" si="5"/>
        <v>3878746265</v>
      </c>
      <c r="K46" s="58">
        <f t="shared" si="5"/>
        <v>3372157849</v>
      </c>
      <c r="L46" s="58">
        <f t="shared" si="5"/>
        <v>3320673631</v>
      </c>
      <c r="M46" s="58">
        <f t="shared" ref="M46:R46" si="6">M44+M35</f>
        <v>3101391605</v>
      </c>
      <c r="N46" s="58">
        <f t="shared" si="6"/>
        <v>2941461186</v>
      </c>
      <c r="O46" s="58">
        <f t="shared" si="6"/>
        <v>2734001837</v>
      </c>
      <c r="P46" s="58">
        <f t="shared" si="6"/>
        <v>2656203411</v>
      </c>
      <c r="Q46" s="58">
        <f t="shared" si="6"/>
        <v>2439467158</v>
      </c>
      <c r="R46" s="58">
        <f t="shared" si="6"/>
        <v>1939542102</v>
      </c>
      <c r="S46" s="59" t="s">
        <v>81</v>
      </c>
    </row>
    <row r="48" spans="1:19"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1"/>
      <c r="O48" s="61"/>
      <c r="R48" s="61"/>
    </row>
    <row r="49" spans="2:2">
      <c r="B49" s="60"/>
    </row>
  </sheetData>
  <pageMargins left="0.7" right="0.7" top="0.75" bottom="0.75" header="0.3" footer="0.3"/>
  <pageSetup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2024-06-25T10:45:08Z</dcterms:created>
  <dcterms:modified xsi:type="dcterms:W3CDTF">2024-06-25T10:45:50Z</dcterms:modified>
</cp:coreProperties>
</file>